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5\Mensual\11. Noviembre 2025\"/>
    </mc:Choice>
  </mc:AlternateContent>
  <bookViews>
    <workbookView xWindow="-120" yWindow="-120" windowWidth="20730" windowHeight="11160"/>
  </bookViews>
  <sheets>
    <sheet name="Index" sheetId="13" r:id="rId1"/>
    <sheet name="1.Balance" sheetId="18" r:id="rId2"/>
    <sheet name="2.Disbursements" sheetId="7" r:id="rId3"/>
    <sheet name="3. Service" sheetId="15" r:id="rId4"/>
    <sheet name="4. Debt Classification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'2.Disbursements'!$E$4</definedName>
    <definedName name="ACREEDORES">#REF!</definedName>
    <definedName name="_xlnm.Print_Area" localSheetId="1">'1.Balance'!$B$1:$Q$42</definedName>
    <definedName name="_xlnm.Print_Area" localSheetId="2">'2.Disbursements'!$B$5:$N$68</definedName>
    <definedName name="_xlnm.Print_Area" localSheetId="3">'3. Service'!$B$5:$N$119</definedName>
    <definedName name="_xlnm.Print_Area" localSheetId="4">'4. Debt Classification'!$A$2:$N$52</definedName>
    <definedName name="_xlnm.Print_Area" localSheetId="0">Index!$A$1:$F$25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'2.Disbursements'!$B$5</definedName>
    <definedName name="DEUDORES">#REF!</definedName>
    <definedName name="EEPP" localSheetId="1">#REF!</definedName>
    <definedName name="EEPP" localSheetId="2">#REF!</definedName>
    <definedName name="EEPP" localSheetId="3">#REF!</definedName>
    <definedName name="EEPP" localSheetId="4">#REF!</definedName>
    <definedName name="EEPP">#REF!</definedName>
    <definedName name="EMPPUB" localSheetId="1">#REF!</definedName>
    <definedName name="EMPPUB" localSheetId="2">#REF!</definedName>
    <definedName name="EMPPUB" localSheetId="3">#REF!</definedName>
    <definedName name="EMPPUB" localSheetId="4">#REF!</definedName>
    <definedName name="EMPPUB">#REF!</definedName>
    <definedName name="g">[2]Hoja3!#REF!</definedName>
    <definedName name="GOBCENTRAL" localSheetId="1">#REF!</definedName>
    <definedName name="GOBCENTRAL" localSheetId="2">#REF!</definedName>
    <definedName name="GOBCENTRAL" localSheetId="3">#REF!</definedName>
    <definedName name="GOBCENTRAL" localSheetId="4">#REF!</definedName>
    <definedName name="GOBCENTRAL">#REF!</definedName>
    <definedName name="Indicadores_de_la_Deuda_Pública" localSheetId="1">#REF!</definedName>
    <definedName name="Indicadores_de_la_Deuda_Pública" localSheetId="4">'4. Debt Classification'!$A$6</definedName>
    <definedName name="Indicadores_de_la_Deuda_Pública">#REF!</definedName>
    <definedName name="INSTFINAN" localSheetId="1">#REF!</definedName>
    <definedName name="INSTFINAN" localSheetId="2">#REF!</definedName>
    <definedName name="INSTFINAN" localSheetId="3">#REF!</definedName>
    <definedName name="INSTFINAN" localSheetId="4">#REF!</definedName>
    <definedName name="INSTFINAN">#REF!</definedName>
    <definedName name="lambda1">[1]NSS!$F$6</definedName>
    <definedName name="lambda2">[1]NSS!$F$7</definedName>
    <definedName name="LOGOMH" localSheetId="1">#REF!</definedName>
    <definedName name="LOGOMH" localSheetId="2">#REF!</definedName>
    <definedName name="LOGOMH" localSheetId="3">#REF!</definedName>
    <definedName name="LOGOMH" localSheetId="4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1">#REF!</definedName>
    <definedName name="Saldo_de_la_Deuda_Pública" localSheetId="4">#REF!</definedName>
    <definedName name="Saldo_de_la_Deuda_Pública">#REF!</definedName>
    <definedName name="sd">[2]Hoja3!#REF!</definedName>
    <definedName name="sdafadasda">#REF!</definedName>
    <definedName name="Servicio_de_la_Deuda_Pública" localSheetId="1">#REF!</definedName>
    <definedName name="Servicio_de_la_Deuda_Pública" localSheetId="4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9" l="1"/>
  <c r="L14" i="19" s="1"/>
  <c r="J14" i="19"/>
  <c r="K9" i="19"/>
  <c r="J9" i="19"/>
  <c r="BX50" i="15" l="1"/>
  <c r="BX102" i="15"/>
  <c r="BW50" i="15" l="1"/>
  <c r="BW102" i="15"/>
  <c r="BV50" i="15" l="1"/>
  <c r="BV102" i="15"/>
  <c r="BU29" i="7" l="1"/>
  <c r="BU60" i="7"/>
  <c r="BU50" i="15" l="1"/>
  <c r="BU102" i="15"/>
  <c r="BT29" i="7"/>
  <c r="BT60" i="7"/>
  <c r="BT50" i="15" l="1"/>
  <c r="BT102" i="15"/>
  <c r="BS29" i="7" l="1"/>
  <c r="BS60" i="7"/>
  <c r="BS50" i="15" l="1"/>
  <c r="BS102" i="15"/>
  <c r="BR68" i="7" l="1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 l="1"/>
  <c r="BR65" i="7"/>
  <c r="BR49" i="7"/>
  <c r="BR43" i="7"/>
  <c r="BR40" i="7"/>
  <c r="BR50" i="15"/>
  <c r="BR102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Q50" i="15" l="1"/>
  <c r="BQ102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P50" i="15" l="1"/>
  <c r="BP102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 l="1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O102" i="15" l="1"/>
  <c r="BO50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AH50" i="15" l="1"/>
  <c r="AH102" i="15" s="1"/>
  <c r="AI50" i="15"/>
  <c r="AI102" i="15" s="1"/>
  <c r="AJ50" i="15"/>
  <c r="AJ102" i="15" s="1"/>
  <c r="AK50" i="15"/>
  <c r="AK102" i="15" s="1"/>
  <c r="AL50" i="15"/>
  <c r="AL102" i="15" s="1"/>
  <c r="AM50" i="15"/>
  <c r="AM102" i="15" s="1"/>
  <c r="AN50" i="15"/>
  <c r="AN102" i="15" s="1"/>
  <c r="AO50" i="15"/>
  <c r="AO102" i="15" s="1"/>
  <c r="AP50" i="15"/>
  <c r="AP102" i="15" s="1"/>
  <c r="AQ50" i="15"/>
  <c r="AQ102" i="15" s="1"/>
  <c r="AR50" i="15"/>
  <c r="AR102" i="15" s="1"/>
  <c r="AS50" i="15"/>
  <c r="AS102" i="15" s="1"/>
  <c r="AG50" i="15"/>
  <c r="AG102" i="15" s="1"/>
  <c r="BN102" i="15" l="1"/>
  <c r="BN50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M50" i="15" l="1"/>
  <c r="BM102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02" i="15"/>
  <c r="BL50" i="15"/>
  <c r="BL102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K50" i="15"/>
  <c r="BK102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J50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I50" i="15" l="1"/>
  <c r="BI102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AU50" i="15" l="1"/>
  <c r="AU102" i="15" s="1"/>
  <c r="AV50" i="15"/>
  <c r="AV102" i="15" s="1"/>
  <c r="AW50" i="15"/>
  <c r="AW102" i="15" s="1"/>
  <c r="AX50" i="15"/>
  <c r="AX102" i="15" s="1"/>
  <c r="AY50" i="15"/>
  <c r="AY102" i="15" s="1"/>
  <c r="AZ50" i="15"/>
  <c r="AZ102" i="15" s="1"/>
  <c r="BA50" i="15"/>
  <c r="BA102" i="15" s="1"/>
  <c r="BB50" i="15"/>
  <c r="BB102" i="15" s="1"/>
  <c r="BC50" i="15"/>
  <c r="BC102" i="15" s="1"/>
  <c r="BD50" i="15"/>
  <c r="BD102" i="15" s="1"/>
  <c r="BE50" i="15"/>
  <c r="BE102" i="15" s="1"/>
  <c r="AT50" i="15"/>
  <c r="AT102" i="15" s="1"/>
  <c r="BD29" i="7"/>
  <c r="BD60" i="7" s="1"/>
  <c r="BC29" i="7"/>
  <c r="BC60" i="7" s="1"/>
  <c r="BB29" i="7"/>
  <c r="BB60" i="7" s="1"/>
  <c r="BA29" i="7"/>
  <c r="BA60" i="7" s="1"/>
  <c r="AZ29" i="7"/>
  <c r="AZ60" i="7" s="1"/>
  <c r="AY29" i="7"/>
  <c r="AY60" i="7" s="1"/>
  <c r="AX29" i="7"/>
  <c r="AX60" i="7" s="1"/>
  <c r="AW29" i="7"/>
  <c r="AW60" i="7" s="1"/>
  <c r="AV29" i="7"/>
  <c r="AV60" i="7" s="1"/>
  <c r="AU29" i="7"/>
  <c r="AU60" i="7" s="1"/>
  <c r="AT29" i="7"/>
  <c r="AT60" i="7" s="1"/>
  <c r="AS29" i="7"/>
  <c r="AS60" i="7" s="1"/>
  <c r="BE11" i="7" l="1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F50" i="15"/>
  <c r="BF102" i="15"/>
  <c r="BG64" i="7"/>
  <c r="BG67" i="7"/>
  <c r="BH50" i="15" l="1"/>
  <c r="BH102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G50" i="15" l="1"/>
  <c r="BG102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 l="1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 l="1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 l="1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 l="1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 l="1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 l="1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 l="1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 l="1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 l="1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 l="1"/>
  <c r="AQ64" i="7"/>
  <c r="AQ54" i="7"/>
  <c r="AQ39" i="7"/>
  <c r="AQ37" i="7"/>
  <c r="AQ36" i="7"/>
  <c r="AQ33" i="7"/>
  <c r="AQ13" i="7"/>
  <c r="AQ11" i="7"/>
  <c r="AQ15" i="7" l="1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 l="1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 l="1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 l="1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 l="1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 l="1"/>
  <c r="AL62" i="7" l="1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 l="1"/>
  <c r="AF43" i="15" l="1"/>
  <c r="AF47" i="15"/>
  <c r="AF45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 l="1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 l="1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 l="1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 l="1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 s="1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 s="1"/>
  <c r="AC84" i="18"/>
  <c r="AB84" i="18"/>
  <c r="AA84" i="18"/>
  <c r="AA85" i="18" s="1"/>
  <c r="Z84" i="18"/>
  <c r="Z85" i="18" s="1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 s="1"/>
  <c r="AC76" i="18"/>
  <c r="AC77" i="18" s="1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 s="1"/>
  <c r="U76" i="18"/>
  <c r="U77" i="18" s="1"/>
  <c r="T76" i="18"/>
  <c r="T79" i="18" s="1"/>
  <c r="S76" i="18"/>
  <c r="S77" i="18" s="1"/>
  <c r="P76" i="18"/>
  <c r="P79" i="18" s="1"/>
  <c r="O76" i="18"/>
  <c r="N76" i="18"/>
  <c r="N77" i="18" s="1"/>
  <c r="M76" i="18"/>
  <c r="M77" i="18" s="1"/>
  <c r="L76" i="18"/>
  <c r="L77" i="18" s="1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 s="1"/>
  <c r="AB72" i="18"/>
  <c r="AB73" i="18" s="1"/>
  <c r="AA72" i="18"/>
  <c r="AA74" i="18" s="1"/>
  <c r="Z72" i="18"/>
  <c r="Z73" i="18" s="1"/>
  <c r="Y72" i="18"/>
  <c r="Y74" i="18" s="1"/>
  <c r="X72" i="18"/>
  <c r="W72" i="18"/>
  <c r="V72" i="18"/>
  <c r="U72" i="18"/>
  <c r="U74" i="18" s="1"/>
  <c r="T72" i="18"/>
  <c r="S72" i="18"/>
  <c r="S75" i="18" s="1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 s="1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 s="1"/>
  <c r="AC64" i="18"/>
  <c r="AC66" i="18" s="1"/>
  <c r="AB64" i="18"/>
  <c r="AB65" i="18" s="1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 s="1"/>
  <c r="O60" i="18"/>
  <c r="O61" i="18" s="1"/>
  <c r="N60" i="18"/>
  <c r="M60" i="18"/>
  <c r="L60" i="18"/>
  <c r="L62" i="18" s="1"/>
  <c r="K60" i="18"/>
  <c r="J60" i="18"/>
  <c r="J62" i="18" s="1"/>
  <c r="I60" i="18"/>
  <c r="H60" i="18"/>
  <c r="H62" i="18" s="1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N56" i="18"/>
  <c r="N58" i="18" s="1"/>
  <c r="M56" i="18"/>
  <c r="L56" i="18"/>
  <c r="K56" i="18"/>
  <c r="J56" i="18"/>
  <c r="J58" i="18" s="1"/>
  <c r="I56" i="18"/>
  <c r="I57" i="18" s="1"/>
  <c r="H56" i="18"/>
  <c r="G56" i="18"/>
  <c r="G59" i="18" s="1"/>
  <c r="F56" i="18"/>
  <c r="F58" i="18" s="1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 s="1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 s="1"/>
  <c r="G36" i="18"/>
  <c r="G37" i="18" s="1"/>
  <c r="F36" i="18"/>
  <c r="F38" i="18" s="1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 s="1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 s="1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 s="1"/>
  <c r="I15" i="18"/>
  <c r="H15" i="18"/>
  <c r="H16" i="18" s="1"/>
  <c r="G15" i="18"/>
  <c r="G16" i="18" s="1"/>
  <c r="F15" i="18"/>
  <c r="F17" i="18" s="1"/>
  <c r="E15" i="18"/>
  <c r="D15" i="18"/>
  <c r="D16" i="18" s="1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 s="1"/>
  <c r="N47" i="18" l="1"/>
  <c r="O47" i="18"/>
  <c r="O59" i="18"/>
  <c r="O79" i="18"/>
  <c r="F97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 s="1"/>
  <c r="K59" i="18"/>
  <c r="D93" i="18"/>
  <c r="K32" i="18"/>
  <c r="K23" i="18"/>
  <c r="D47" i="18"/>
  <c r="L11" i="18"/>
  <c r="D29" i="18"/>
  <c r="K35" i="18"/>
  <c r="G51" i="18"/>
  <c r="L52" i="18"/>
  <c r="L55" i="18" s="1"/>
  <c r="H97" i="18"/>
  <c r="K14" i="18"/>
  <c r="D11" i="18"/>
  <c r="H93" i="18"/>
  <c r="E63" i="18"/>
  <c r="M63" i="18"/>
  <c r="O52" i="18"/>
  <c r="O53" i="18" s="1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Y66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Y65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Y86" i="18"/>
  <c r="Y85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 l="1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 l="1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 l="1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 l="1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87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Y67" i="18"/>
  <c r="AB62" i="18"/>
  <c r="AB61" i="18"/>
  <c r="AC60" i="18"/>
  <c r="AC22" i="18"/>
  <c r="AD21" i="18"/>
  <c r="Y43" i="15" l="1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 s="1"/>
  <c r="AF70" i="15"/>
  <c r="AF72" i="15" s="1"/>
  <c r="AF66" i="15"/>
  <c r="AF68" i="15" s="1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 l="1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 l="1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 s="1"/>
  <c r="AE41" i="7"/>
  <c r="AE42" i="7" s="1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 l="1"/>
  <c r="AF119" i="15"/>
  <c r="AF121" i="15"/>
  <c r="AF123" i="15"/>
  <c r="AF69" i="15"/>
  <c r="AF99" i="15"/>
  <c r="AF97" i="15"/>
  <c r="AB43" i="15"/>
  <c r="AB47" i="15"/>
  <c r="AB45" i="15"/>
  <c r="AD43" i="7"/>
  <c r="AC48" i="15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C43" i="15" l="1"/>
  <c r="AC47" i="15"/>
  <c r="AC45" i="15"/>
  <c r="AD48" i="15"/>
  <c r="AD93" i="18"/>
  <c r="AD35" i="18"/>
  <c r="AD51" i="18"/>
  <c r="AD14" i="18"/>
  <c r="AD32" i="18"/>
  <c r="AD79" i="18"/>
  <c r="AD103" i="18"/>
  <c r="AD29" i="18"/>
  <c r="AD41" i="18"/>
  <c r="AD47" i="18"/>
  <c r="AD17" i="18"/>
  <c r="AD88" i="18"/>
  <c r="AD59" i="18"/>
  <c r="AD11" i="18"/>
  <c r="AD26" i="18"/>
  <c r="AD67" i="18"/>
  <c r="AD101" i="18"/>
  <c r="AD71" i="18"/>
  <c r="AD38" i="18"/>
  <c r="AD87" i="18"/>
  <c r="AD97" i="18"/>
  <c r="AD75" i="18"/>
  <c r="AD20" i="18"/>
  <c r="AD23" i="18"/>
  <c r="AD83" i="18"/>
  <c r="AD55" i="18"/>
  <c r="AD6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 l="1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 s="1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 l="1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 l="1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 s="1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 l="1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 l="1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 l="1"/>
  <c r="Y42" i="7"/>
  <c r="Y12" i="15" l="1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 l="1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 l="1"/>
  <c r="W43" i="7"/>
  <c r="V38" i="7"/>
  <c r="V40" i="7" s="1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 s="1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 l="1"/>
  <c r="V39" i="7"/>
  <c r="W108" i="15" l="1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 l="1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 l="1"/>
  <c r="U43" i="7"/>
  <c r="U12" i="15" l="1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 l="1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 l="1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 l="1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 l="1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 l="1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 l="1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 l="1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 l="1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 l="1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 l="1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 l="1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 s="1"/>
  <c r="O88" i="15"/>
  <c r="O89" i="15" s="1"/>
  <c r="N88" i="15"/>
  <c r="N89" i="15" s="1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 s="1"/>
  <c r="K66" i="15"/>
  <c r="K67" i="15" s="1"/>
  <c r="J66" i="15"/>
  <c r="J67" i="15" s="1"/>
  <c r="I66" i="15"/>
  <c r="I67" i="15" s="1"/>
  <c r="H66" i="15"/>
  <c r="H68" i="15" s="1"/>
  <c r="G66" i="15"/>
  <c r="F66" i="15"/>
  <c r="F68" i="15" s="1"/>
  <c r="E66" i="15"/>
  <c r="E68" i="15" s="1"/>
  <c r="D67" i="15"/>
  <c r="Q64" i="15"/>
  <c r="Q63" i="15"/>
  <c r="P62" i="15"/>
  <c r="P64" i="15" s="1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 s="1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 s="1"/>
  <c r="F14" i="15"/>
  <c r="E14" i="15"/>
  <c r="E15" i="15" s="1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 s="1"/>
  <c r="O33" i="7"/>
  <c r="O34" i="7"/>
  <c r="N34" i="7"/>
  <c r="N33" i="7"/>
  <c r="O31" i="7"/>
  <c r="O25" i="7"/>
  <c r="O23" i="7"/>
  <c r="O21" i="7"/>
  <c r="O19" i="7"/>
  <c r="O15" i="7"/>
  <c r="O12" i="7"/>
  <c r="O13" i="7" s="1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1" i="7" s="1"/>
  <c r="F50" i="7"/>
  <c r="F52" i="7" s="1"/>
  <c r="E50" i="7"/>
  <c r="E52" i="7" s="1"/>
  <c r="D50" i="7"/>
  <c r="D52" i="7" s="1"/>
  <c r="N47" i="7"/>
  <c r="N48" i="7" s="1"/>
  <c r="M47" i="7"/>
  <c r="M48" i="7" s="1"/>
  <c r="L47" i="7"/>
  <c r="L48" i="7" s="1"/>
  <c r="K47" i="7"/>
  <c r="K48" i="7" s="1"/>
  <c r="J47" i="7"/>
  <c r="J48" i="7" s="1"/>
  <c r="I47" i="7"/>
  <c r="I49" i="7" s="1"/>
  <c r="H47" i="7"/>
  <c r="H48" i="7" s="1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 s="1"/>
  <c r="M38" i="7"/>
  <c r="M40" i="7" s="1"/>
  <c r="L38" i="7"/>
  <c r="L39" i="7" s="1"/>
  <c r="K38" i="7"/>
  <c r="K40" i="7" s="1"/>
  <c r="J38" i="7"/>
  <c r="J39" i="7" s="1"/>
  <c r="I38" i="7"/>
  <c r="I39" i="7" s="1"/>
  <c r="H38" i="7"/>
  <c r="H35" i="7" s="1"/>
  <c r="G38" i="7"/>
  <c r="G39" i="7" s="1"/>
  <c r="F38" i="7"/>
  <c r="F39" i="7" s="1"/>
  <c r="E38" i="7"/>
  <c r="E40" i="7" s="1"/>
  <c r="D38" i="7"/>
  <c r="D40" i="7" s="1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 s="1"/>
  <c r="I24" i="7"/>
  <c r="I25" i="7" s="1"/>
  <c r="H24" i="7"/>
  <c r="H25" i="7" s="1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 s="1"/>
  <c r="I12" i="7"/>
  <c r="I13" i="7" s="1"/>
  <c r="H12" i="7"/>
  <c r="H13" i="7" s="1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 l="1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 s="1"/>
  <c r="N90" i="15"/>
  <c r="M35" i="7"/>
  <c r="M37" i="7" s="1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 s="1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 s="1"/>
  <c r="L35" i="7"/>
  <c r="L36" i="7" s="1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 s="1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 s="1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 l="1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 l="1"/>
  <c r="R87" i="15"/>
  <c r="R61" i="15"/>
  <c r="R29" i="15"/>
  <c r="R16" i="15"/>
  <c r="R37" i="15"/>
  <c r="R100" i="15"/>
  <c r="R31" i="15"/>
  <c r="R124" i="15"/>
  <c r="R34" i="15"/>
  <c r="R53" i="15"/>
  <c r="R105" i="15"/>
  <c r="R83" i="15"/>
  <c r="R27" i="15"/>
  <c r="R13" i="15"/>
  <c r="R77" i="15"/>
  <c r="R75" i="15"/>
  <c r="R57" i="15"/>
  <c r="R79" i="15"/>
  <c r="R69" i="15" l="1"/>
  <c r="R97" i="15"/>
  <c r="R99" i="15"/>
  <c r="R119" i="15"/>
  <c r="R121" i="15"/>
  <c r="R123" i="15"/>
  <c r="R95" i="15"/>
  <c r="R40" i="15"/>
  <c r="R73" i="15"/>
  <c r="R25" i="15"/>
  <c r="R111" i="15"/>
  <c r="R113" i="15"/>
  <c r="R109" i="15"/>
  <c r="R115" i="15"/>
</calcChain>
</file>

<file path=xl/sharedStrings.xml><?xml version="1.0" encoding="utf-8"?>
<sst xmlns="http://schemas.openxmlformats.org/spreadsheetml/2006/main" count="780" uniqueCount="221">
  <si>
    <t>feb-20 (*)</t>
  </si>
  <si>
    <t>mar-20 (*)</t>
  </si>
  <si>
    <t>may-20 (*)</t>
  </si>
  <si>
    <t>jun-20 (*)</t>
  </si>
  <si>
    <t>jul-20 (*)</t>
  </si>
  <si>
    <t>sep-20 (*)</t>
  </si>
  <si>
    <t>oct-20 (*)</t>
  </si>
  <si>
    <t>nov-20 (*)</t>
  </si>
  <si>
    <t>dic-20 (*)</t>
  </si>
  <si>
    <t>feb-21 (*)</t>
  </si>
  <si>
    <t>mar-21 (*)</t>
  </si>
  <si>
    <t>may-21 (*)</t>
  </si>
  <si>
    <t>jun-21 (*)</t>
  </si>
  <si>
    <t>jul-21 (*)</t>
  </si>
  <si>
    <t>sep-21 (*)</t>
  </si>
  <si>
    <t>oct-21 (*)</t>
  </si>
  <si>
    <t>nov-21 (*)</t>
  </si>
  <si>
    <t>2022 (*)</t>
  </si>
  <si>
    <t>feb-23 (*)</t>
  </si>
  <si>
    <t>feb-23(*)</t>
  </si>
  <si>
    <t xml:space="preserve">feb-20 </t>
  </si>
  <si>
    <t>mar-20</t>
  </si>
  <si>
    <t>may-20</t>
  </si>
  <si>
    <t>jun-20</t>
  </si>
  <si>
    <t>jul-20</t>
  </si>
  <si>
    <t>mar-23 (*)</t>
  </si>
  <si>
    <t>mar-23(*)</t>
  </si>
  <si>
    <t>may-23 (*)</t>
  </si>
  <si>
    <t>may-23(*)</t>
  </si>
  <si>
    <t>jun-23 (*)</t>
  </si>
  <si>
    <t>jun-23(*)</t>
  </si>
  <si>
    <t>jul-23 (*)</t>
  </si>
  <si>
    <t>jul-23(*)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</si>
  <si>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</si>
  <si>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</si>
  <si>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</si>
  <si>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</si>
  <si>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</si>
  <si>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</si>
  <si>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</si>
  <si>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</si>
  <si>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</si>
  <si>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feb-24 (*)</t>
  </si>
  <si>
    <t>mar-24 (*)</t>
  </si>
  <si>
    <t>may-24 (*)</t>
  </si>
  <si>
    <t>jun-24 (*)</t>
  </si>
  <si>
    <t>jul-24 (*)</t>
  </si>
  <si>
    <t>sep-24 (*)</t>
  </si>
  <si>
    <t>oct-24 (*)</t>
  </si>
  <si>
    <t>nov-24 (*)</t>
  </si>
  <si>
    <t>USD</t>
  </si>
  <si>
    <t>PYG</t>
  </si>
  <si>
    <t>JPY</t>
  </si>
  <si>
    <t>Variable</t>
  </si>
  <si>
    <t>BID</t>
  </si>
  <si>
    <t>BIRF</t>
  </si>
  <si>
    <t>CAF</t>
  </si>
  <si>
    <t>FONPLATA</t>
  </si>
  <si>
    <t>JICA</t>
  </si>
  <si>
    <t>- BCP</t>
  </si>
  <si>
    <t>2024*</t>
  </si>
  <si>
    <t>2024 (*)</t>
  </si>
  <si>
    <t>feb-25*</t>
  </si>
  <si>
    <t>mar-25*</t>
  </si>
  <si>
    <t>Public Debt Statistics*</t>
  </si>
  <si>
    <t xml:space="preserve">*Preliminary data using the new GDP base </t>
  </si>
  <si>
    <r>
      <rPr>
        <b/>
        <sz val="9"/>
        <color indexed="8"/>
        <rFont val="Calibri"/>
        <family val="2"/>
        <scheme val="minor"/>
      </rPr>
      <t xml:space="preserve">Source: </t>
    </r>
    <r>
      <rPr>
        <sz val="9"/>
        <color indexed="8"/>
        <rFont val="Calibri"/>
        <family val="2"/>
        <scheme val="minor"/>
      </rPr>
      <t>General Directorate of  Debt Policy</t>
    </r>
    <r>
      <rPr>
        <b/>
        <sz val="9"/>
        <color indexed="8"/>
        <rFont val="Calibri"/>
        <family val="2"/>
        <scheme val="minor"/>
      </rPr>
      <t xml:space="preserve"> </t>
    </r>
    <r>
      <rPr>
        <sz val="9"/>
        <color indexed="8"/>
        <rFont val="Calibri"/>
        <family val="2"/>
        <scheme val="minor"/>
      </rPr>
      <t>VMEP - MEF</t>
    </r>
  </si>
  <si>
    <t>More info: tel  4132264</t>
  </si>
  <si>
    <t>PUBLIC DEBT BALANCE</t>
  </si>
  <si>
    <t>(In millions of  USD)</t>
  </si>
  <si>
    <t xml:space="preserve">Total Public Sector Debt </t>
  </si>
  <si>
    <t>% GDP</t>
  </si>
  <si>
    <t xml:space="preserve">    % GDP</t>
  </si>
  <si>
    <t>External Debt</t>
  </si>
  <si>
    <t>% Total Debt</t>
  </si>
  <si>
    <t xml:space="preserve">    % Total Debt</t>
  </si>
  <si>
    <t xml:space="preserve">    Multilateral and Bilateral</t>
  </si>
  <si>
    <r>
      <t xml:space="preserve"> 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</si>
  <si>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</si>
  <si>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 (TPSD)</t>
  </si>
  <si>
    <t>Domestic Debt</t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</si>
  <si>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</si>
  <si>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FGD Bonds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</si>
  <si>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</si>
  <si>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</si>
  <si>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t>GDP</t>
  </si>
  <si>
    <t>(**) GDP 2018, fuente: Anexo estadístico del BCP</t>
  </si>
  <si>
    <t>Central Government</t>
  </si>
  <si>
    <t xml:space="preserve"> Central Government Public Debt (CGPD)</t>
  </si>
  <si>
    <t>% Central Government Debt</t>
  </si>
  <si>
    <t xml:space="preserve">    % Central Government Debt</t>
  </si>
  <si>
    <r>
      <t xml:space="preserve">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</si>
  <si>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</si>
  <si>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</si>
  <si>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6</t>
    </r>
  </si>
  <si>
    <t>Decentralized Government public debt  (DGPD)</t>
  </si>
  <si>
    <t xml:space="preserve">Decentralized Government </t>
  </si>
  <si>
    <t>% Decentralized Government Debt</t>
  </si>
  <si>
    <t>2  Law Nº 4848/13,  Law Nº 5142/14,  Law 5386/15,  Law 5554/16,  Law 6026/18,  Law 6258/19,  Law 6469/20,  Law 6524/20.</t>
  </si>
  <si>
    <t>3  Law N° 5074/2013, Project Ruta Asfáltica Loma Plata   - Carmelo Peralta (Paved Road)</t>
  </si>
  <si>
    <t>5  Law Nº 3974/10 y Decree Nº 10273/12 (Perpetual Bonds for Gs. 3.927.460.159.843 -  BCP Capitalization ).</t>
  </si>
  <si>
    <t>6 Bonds from Fondo de Garantía de Depósitos (FGD). ( Guarantee Deposits Fund)</t>
  </si>
  <si>
    <t>7 Treasury Bonds, Obligations of Debt Exchange by Nature (TFCA), Guarantee on Bonds of the Agencia Financiera de Desarrollo (AFD).</t>
  </si>
  <si>
    <t xml:space="preserve">8  Law N° 5074/2013, Project Ruta Asfáltica San Cristobal - Naranajal and Project Costanera Sur. (Paved Road) </t>
  </si>
  <si>
    <t>9 Multilateral and Bilateral.</t>
  </si>
  <si>
    <t>10 Debt exchange by nature (TFCA), with Guarantee on Bonds of the Agence Française de Développement (AFD).</t>
  </si>
  <si>
    <t>Source: General Directorate of  Debt Policy VMEP - MEF</t>
  </si>
  <si>
    <t>(*) Preliminary Data</t>
  </si>
  <si>
    <t>1  Law Nº 1421/99  and Law Nº 1441/99.</t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</si>
  <si>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</si>
  <si>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Domestic Debt</t>
    </r>
    <r>
      <rPr>
        <b/>
        <vertAlign val="superscript"/>
        <sz val="8"/>
        <rFont val="Calibri"/>
        <family val="2"/>
        <scheme val="minor"/>
      </rPr>
      <t>4</t>
    </r>
  </si>
  <si>
    <t>jan-20</t>
  </si>
  <si>
    <t>jan-23 (*)</t>
  </si>
  <si>
    <t>jan-24 (*)</t>
  </si>
  <si>
    <t>jan-25*</t>
  </si>
  <si>
    <t>apr-20</t>
  </si>
  <si>
    <t>apr-23 (*)</t>
  </si>
  <si>
    <t>apr-24 (*)</t>
  </si>
  <si>
    <t>apr-25*</t>
  </si>
  <si>
    <t>aug-23 (*)</t>
  </si>
  <si>
    <t>aug-24 (*)</t>
  </si>
  <si>
    <t>PUBLIC DEBT DISBURSEMENTS</t>
  </si>
  <si>
    <t>(In millions of USD)</t>
  </si>
  <si>
    <t>Total Public Sector Debt</t>
  </si>
  <si>
    <t>Total Public Sector Debt (TPSD)</t>
  </si>
  <si>
    <t xml:space="preserve">    Multilateral and Bilateral </t>
  </si>
  <si>
    <t>External Debt8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</si>
  <si>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</si>
  <si>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</si>
  <si>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Domestic Debt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</si>
  <si>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</si>
  <si>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</si>
  <si>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</si>
  <si>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</si>
  <si>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</si>
  <si>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</si>
  <si>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FGD Bonds 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</si>
  <si>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</si>
  <si>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t>Central Government Public Debt  (CGPD)</t>
  </si>
  <si>
    <t>Decentralized government public debt (DGPD)</t>
  </si>
  <si>
    <t>Decentralized government</t>
  </si>
  <si>
    <r>
      <t>Domestic Debt</t>
    </r>
    <r>
      <rPr>
        <b/>
        <vertAlign val="superscript"/>
        <sz val="8"/>
        <rFont val="Calibri"/>
        <family val="2"/>
        <scheme val="minor"/>
      </rPr>
      <t>9</t>
    </r>
  </si>
  <si>
    <t>Source: General  Directorate of  Debt Policy VMEP - MEF</t>
  </si>
  <si>
    <t>jan-20 (*)</t>
  </si>
  <si>
    <t>jan-23(*)</t>
  </si>
  <si>
    <t>jan-25 (*)</t>
  </si>
  <si>
    <t>jan-21 (*)</t>
  </si>
  <si>
    <t>apr-20 (*)</t>
  </si>
  <si>
    <t>apr-23(*)</t>
  </si>
  <si>
    <t>apr-21 (*)</t>
  </si>
  <si>
    <t>aug-20 (*)</t>
  </si>
  <si>
    <t>aug-23(*)</t>
  </si>
  <si>
    <t>aug-21 (*)</t>
  </si>
  <si>
    <t>PUBLIC DEBT SERVICE</t>
  </si>
  <si>
    <t>%GDP</t>
  </si>
  <si>
    <t xml:space="preserve">    %GDP</t>
  </si>
  <si>
    <t>%Total Debt</t>
  </si>
  <si>
    <t xml:space="preserve">    %Total Debt</t>
  </si>
  <si>
    <t>8 Multilateral and Bilateral.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</si>
  <si>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</si>
  <si>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(TPSD)</t>
  </si>
  <si>
    <t xml:space="preserve">    Amortization</t>
  </si>
  <si>
    <t xml:space="preserve">    Interest</t>
  </si>
  <si>
    <t xml:space="preserve">   Fees</t>
  </si>
  <si>
    <r>
      <t xml:space="preserve">   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</si>
  <si>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Other</t>
    </r>
    <r>
      <rPr>
        <vertAlign val="superscript"/>
        <sz val="8"/>
        <color theme="1"/>
        <rFont val="Calibri"/>
        <family val="2"/>
        <scheme val="minor"/>
      </rPr>
      <t>6</t>
    </r>
  </si>
  <si>
    <t>(**) GDP2018, fuente: anexo estadístico del BCP</t>
  </si>
  <si>
    <r>
      <t xml:space="preserve">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</si>
  <si>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Domestic Debt </t>
    </r>
    <r>
      <rPr>
        <b/>
        <vertAlign val="superscript"/>
        <sz val="8"/>
        <rFont val="Calibri"/>
        <family val="2"/>
        <scheme val="minor"/>
      </rPr>
      <t>4</t>
    </r>
  </si>
  <si>
    <t>Decentralized Government</t>
  </si>
  <si>
    <t>5 Treasury Bonds.</t>
  </si>
  <si>
    <t>6 Treasury Bonds, Obligations of Debt Exchange by Nature (TFCA), Guarantee on Bonds of the Agencia Financiera de Desarrollo (AFD).</t>
  </si>
  <si>
    <t xml:space="preserve">7Law N° 5074/2013, Project Ruta Asfáltica San Cristobal - Naranajal and Project Costanera Sur. (Paved Road) </t>
  </si>
  <si>
    <t>9 Debt exchange by nature (TFCA), with Guarantee on Bonds of the Agence Française de Développement (AFD).</t>
  </si>
  <si>
    <t xml:space="preserve"> Central Government Public Debt  (CGPD)</t>
  </si>
  <si>
    <t>Public Debt Classification</t>
  </si>
  <si>
    <t xml:space="preserve">Central Gov Public Debt (in millions of USD) </t>
  </si>
  <si>
    <t>Public Sector Total Debt (**) (in millons of USD)</t>
  </si>
  <si>
    <t>(U$S millions)</t>
  </si>
  <si>
    <t>% of GDP</t>
  </si>
  <si>
    <t>Central Gov Public Debt</t>
  </si>
  <si>
    <t>Public Sector Total Debt</t>
  </si>
  <si>
    <t>Public Sector Total Debt Classification by categories (in millions of USD)</t>
  </si>
  <si>
    <t>% of total debt</t>
  </si>
  <si>
    <t>Residence of the creditor</t>
  </si>
  <si>
    <t>Currency</t>
  </si>
  <si>
    <t>Other</t>
  </si>
  <si>
    <t>Rate</t>
  </si>
  <si>
    <t xml:space="preserve">Fixed </t>
  </si>
  <si>
    <t>Creditor</t>
  </si>
  <si>
    <t>- Multilateral</t>
  </si>
  <si>
    <t>- Bilateral</t>
  </si>
  <si>
    <t>- External Bonds</t>
  </si>
  <si>
    <t>International Bonds</t>
  </si>
  <si>
    <t>- Law N° 5074/2013</t>
  </si>
  <si>
    <t>- Domestic Bonds</t>
  </si>
  <si>
    <t xml:space="preserve">           Local Bonds</t>
  </si>
  <si>
    <t xml:space="preserve">               Local Bonds</t>
  </si>
  <si>
    <t>Instrument</t>
  </si>
  <si>
    <t>Loans</t>
  </si>
  <si>
    <t>Bonds</t>
  </si>
  <si>
    <t>Law N° 5074/2013</t>
  </si>
  <si>
    <t>Source: General Directorate of  Debt Policy  MEF</t>
  </si>
  <si>
    <t>(*) Preliminary data</t>
  </si>
  <si>
    <r>
      <rPr>
        <b/>
        <i/>
        <sz val="9"/>
        <color indexed="8"/>
        <rFont val="Calibri"/>
        <family val="2"/>
        <scheme val="minor"/>
      </rPr>
      <t>Source:</t>
    </r>
    <r>
      <rPr>
        <i/>
        <sz val="9"/>
        <color indexed="8"/>
        <rFont val="Calibri"/>
        <family val="2"/>
        <scheme val="minor"/>
      </rPr>
      <t xml:space="preserve"> General Directorate of  Debt Policy  MEF</t>
    </r>
  </si>
  <si>
    <t>(**) Contains Central Government Debt and Decentralized Government Debt paid by the Debtor Entities.
(**) Contains Central Government Debt and Decentralized Government Debt paid by the Debtor Entities.</t>
  </si>
  <si>
    <t>(**) Contains Central Government Debt and Decentralized Government Debt paid by the Debtor Entities.</t>
  </si>
  <si>
    <t>Centra Gov Public Debt Classification by categories (in millions of USD)</t>
  </si>
  <si>
    <t>may-25*</t>
  </si>
  <si>
    <t>jun-25*</t>
  </si>
  <si>
    <t>jul-25*</t>
  </si>
  <si>
    <t>XDR</t>
  </si>
  <si>
    <t>aug-25*</t>
  </si>
  <si>
    <t>sep-25*</t>
  </si>
  <si>
    <t>dec-24 (*)</t>
  </si>
  <si>
    <t>dec-24*</t>
  </si>
  <si>
    <t>oct-25*</t>
  </si>
  <si>
    <t>Last Update 11/30/2025</t>
  </si>
  <si>
    <t>nov-25*</t>
  </si>
  <si>
    <t>nov-25 (*)</t>
  </si>
  <si>
    <t xml:space="preserve"> 4 Domestic Debt currency exchange rate from  BCP (Paraguay Central Bank),  6.982,22 11/28/2025.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</si>
</sst>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indexed="8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202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6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6" fillId="2" borderId="0" xfId="0" applyFont="1" applyFill="1" applyAlignment="1">
      <alignment wrapText="1"/>
    </xf>
    <xf numFmtId="169" fontId="67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8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69" fillId="59" borderId="43" xfId="0" applyFont="1" applyFill="1" applyBorder="1" applyAlignment="1">
      <alignment horizontal="center" vertical="center"/>
    </xf>
    <xf numFmtId="1" fontId="69" fillId="59" borderId="43" xfId="0" applyNumberFormat="1" applyFont="1" applyFill="1" applyBorder="1" applyAlignment="1">
      <alignment horizontal="center" vertical="center"/>
    </xf>
    <xf numFmtId="1" fontId="70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0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1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1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3" fontId="45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9" fontId="62" fillId="2" borderId="0" xfId="0" applyFont="1" applyFill="1" applyAlignment="1">
      <alignment horizontal="left"/>
    </xf>
    <xf numFmtId="169" fontId="72" fillId="2" borderId="0" xfId="0" applyFont="1" applyFill="1" applyAlignment="1">
      <alignment horizontal="left"/>
    </xf>
    <xf numFmtId="169" fontId="52" fillId="2" borderId="0" xfId="0" applyFont="1" applyFill="1" applyAlignment="1">
      <alignment horizontal="righ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Disbursements'!&#193;rea_de_impresi&#243;n"/><Relationship Id="rId2" Type="http://schemas.openxmlformats.org/officeDocument/2006/relationships/hyperlink" Target="#'1.Balance'!&#193;rea_de_impresi&#243;n"/><Relationship Id="rId1" Type="http://schemas.openxmlformats.org/officeDocument/2006/relationships/hyperlink" Target="#'4. Debt Classification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e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ex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hyperlink" Target="#&#205;ndice!A1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Index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dex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ndex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2</xdr:col>
      <xdr:colOff>137948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21113" y="2673569"/>
          <a:ext cx="1609404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 Debt</a:t>
          </a:r>
          <a:r>
            <a:rPr lang="en-US" sz="1100" b="1" baseline="0"/>
            <a:t> Classification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2</xdr:col>
      <xdr:colOff>105103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821113" y="1735521"/>
          <a:ext cx="1576559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Debt Balance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2</xdr:col>
      <xdr:colOff>124810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821113" y="2046014"/>
          <a:ext cx="1596266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Debt</a:t>
          </a:r>
          <a:r>
            <a:rPr lang="en-US" sz="1100" b="1" baseline="0"/>
            <a:t> Disbursements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2</xdr:col>
      <xdr:colOff>137948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821113" y="2356507"/>
          <a:ext cx="1609404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Debt</a:t>
          </a:r>
          <a:r>
            <a:rPr lang="en-US" sz="1100" b="1" baseline="0"/>
            <a:t> Service </a:t>
          </a:r>
          <a:endParaRPr lang="en-US" sz="1100" b="1"/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2</xdr:col>
      <xdr:colOff>2192193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88</xdr:col>
      <xdr:colOff>60933</xdr:colOff>
      <xdr:row>104</xdr:row>
      <xdr:rowOff>28365</xdr:rowOff>
    </xdr:from>
    <xdr:to>
      <xdr:col>88</xdr:col>
      <xdr:colOff>748265</xdr:colOff>
      <xdr:row>105</xdr:row>
      <xdr:rowOff>115361</xdr:rowOff>
    </xdr:to>
    <xdr:sp macro="" textlink="">
      <xdr:nvSpPr>
        <xdr:cNvPr id="2" name="Flecha izqui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6C5AA21-3E1E-4C11-BC9E-38408535EF5B}"/>
            </a:ext>
          </a:extLst>
        </xdr:cNvPr>
        <xdr:cNvSpPr/>
      </xdr:nvSpPr>
      <xdr:spPr>
        <a:xfrm>
          <a:off x="35017683" y="19719138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 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2382184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92</xdr:col>
      <xdr:colOff>89727</xdr:colOff>
      <xdr:row>69</xdr:row>
      <xdr:rowOff>5495</xdr:rowOff>
    </xdr:from>
    <xdr:to>
      <xdr:col>93</xdr:col>
      <xdr:colOff>4264</xdr:colOff>
      <xdr:row>70</xdr:row>
      <xdr:rowOff>78744</xdr:rowOff>
    </xdr:to>
    <xdr:sp macro="" textlink="">
      <xdr:nvSpPr>
        <xdr:cNvPr id="2" name="Flecha izquierda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23FD7044-F638-4DBF-8514-83FDA9A42A1A}"/>
            </a:ext>
          </a:extLst>
        </xdr:cNvPr>
        <xdr:cNvSpPr/>
      </xdr:nvSpPr>
      <xdr:spPr>
        <a:xfrm>
          <a:off x="35040874" y="13329289"/>
          <a:ext cx="676537" cy="2749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93</xdr:col>
      <xdr:colOff>36270</xdr:colOff>
      <xdr:row>125</xdr:row>
      <xdr:rowOff>5133</xdr:rowOff>
    </xdr:from>
    <xdr:to>
      <xdr:col>93</xdr:col>
      <xdr:colOff>748094</xdr:colOff>
      <xdr:row>126</xdr:row>
      <xdr:rowOff>93398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E750E730-62B7-4068-BE05-DA92BDC5D557}"/>
            </a:ext>
          </a:extLst>
        </xdr:cNvPr>
        <xdr:cNvSpPr/>
      </xdr:nvSpPr>
      <xdr:spPr>
        <a:xfrm>
          <a:off x="40003170" y="23884308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</a:p>
        <a:p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tabSelected="1" zoomScale="145" zoomScaleNormal="145" zoomScaleSheetLayoutView="175" workbookViewId="0">
      <selection activeCell="B20" sqref="B20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8" t="s">
        <v>64</v>
      </c>
      <c r="C7" s="188"/>
      <c r="D7" s="188"/>
      <c r="E7" s="188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187" t="s">
        <v>217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65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66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67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L117"/>
  <sheetViews>
    <sheetView showGridLines="0" zoomScale="110" zoomScaleNormal="110" workbookViewId="0">
      <pane xSplit="3" topLeftCell="AK1" activePane="topRight" state="frozen"/>
      <selection activeCell="B103" sqref="B103:B124"/>
      <selection pane="topRight" activeCell="BC17" sqref="BC17"/>
    </sheetView>
  </sheetViews>
  <sheetFormatPr baseColWidth="10" defaultColWidth="11.42578125" defaultRowHeight="15" x14ac:dyDescent="0.25"/>
  <cols>
    <col min="2" max="2" width="15.5703125" style="10" customWidth="1"/>
    <col min="3" max="3" width="46.28515625" style="10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90" x14ac:dyDescent="0.25">
      <c r="B5" s="2"/>
    </row>
    <row r="6" spans="2:90" ht="18.75" x14ac:dyDescent="0.3">
      <c r="B6" s="188" t="s">
        <v>68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88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</row>
    <row r="7" spans="2:90" x14ac:dyDescent="0.25">
      <c r="B7" s="192" t="s">
        <v>69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</row>
    <row r="8" spans="2:90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0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111</v>
      </c>
      <c r="U9" s="15" t="s">
        <v>20</v>
      </c>
      <c r="V9" s="15" t="s">
        <v>21</v>
      </c>
      <c r="W9" s="15" t="s">
        <v>115</v>
      </c>
      <c r="X9" s="15" t="s">
        <v>22</v>
      </c>
      <c r="Y9" s="15" t="s">
        <v>23</v>
      </c>
      <c r="Z9" s="15" t="s">
        <v>24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112</v>
      </c>
      <c r="BE9" s="16" t="s">
        <v>18</v>
      </c>
      <c r="BF9" s="16" t="s">
        <v>25</v>
      </c>
      <c r="BG9" s="16" t="s">
        <v>116</v>
      </c>
      <c r="BH9" s="16" t="s">
        <v>27</v>
      </c>
      <c r="BI9" s="16" t="s">
        <v>29</v>
      </c>
      <c r="BJ9" s="18" t="s">
        <v>31</v>
      </c>
      <c r="BK9" s="18" t="s">
        <v>119</v>
      </c>
      <c r="BL9" s="18" t="s">
        <v>33</v>
      </c>
      <c r="BM9" s="18" t="s">
        <v>35</v>
      </c>
      <c r="BN9" s="18" t="s">
        <v>37</v>
      </c>
      <c r="BO9" s="18" t="s">
        <v>39</v>
      </c>
      <c r="BP9" s="18" t="s">
        <v>113</v>
      </c>
      <c r="BQ9" s="18" t="s">
        <v>42</v>
      </c>
      <c r="BR9" s="18" t="s">
        <v>43</v>
      </c>
      <c r="BS9" s="18" t="s">
        <v>117</v>
      </c>
      <c r="BT9" s="18" t="s">
        <v>44</v>
      </c>
      <c r="BU9" s="18" t="s">
        <v>45</v>
      </c>
      <c r="BV9" s="18" t="s">
        <v>46</v>
      </c>
      <c r="BW9" s="18" t="s">
        <v>120</v>
      </c>
      <c r="BX9" s="18" t="s">
        <v>47</v>
      </c>
      <c r="BY9" s="18" t="s">
        <v>48</v>
      </c>
      <c r="BZ9" s="18" t="s">
        <v>49</v>
      </c>
      <c r="CA9" s="18" t="s">
        <v>215</v>
      </c>
      <c r="CB9" s="18" t="s">
        <v>114</v>
      </c>
      <c r="CC9" s="18" t="s">
        <v>62</v>
      </c>
      <c r="CD9" s="18" t="s">
        <v>63</v>
      </c>
      <c r="CE9" s="18" t="s">
        <v>118</v>
      </c>
      <c r="CF9" s="18" t="s">
        <v>208</v>
      </c>
      <c r="CG9" s="18" t="s">
        <v>209</v>
      </c>
      <c r="CH9" s="18" t="s">
        <v>210</v>
      </c>
      <c r="CI9" s="18" t="s">
        <v>212</v>
      </c>
      <c r="CJ9" s="18" t="s">
        <v>213</v>
      </c>
      <c r="CK9" s="18" t="s">
        <v>216</v>
      </c>
      <c r="CL9" s="18" t="s">
        <v>218</v>
      </c>
    </row>
    <row r="10" spans="2:90" ht="15" customHeight="1" x14ac:dyDescent="0.25">
      <c r="B10" s="189" t="s">
        <v>79</v>
      </c>
      <c r="C10" s="20" t="s">
        <v>70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</row>
    <row r="11" spans="2:90" x14ac:dyDescent="0.25">
      <c r="B11" s="190"/>
      <c r="C11" s="22" t="s">
        <v>71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36.72068210257477</v>
      </c>
      <c r="CC11" s="26">
        <v>36.81161409191877</v>
      </c>
      <c r="CD11" s="26">
        <v>38.441283954166828</v>
      </c>
      <c r="CE11" s="26">
        <v>38.523500075180962</v>
      </c>
      <c r="CF11" s="26">
        <v>38.447473123286606</v>
      </c>
      <c r="CG11" s="26">
        <v>38.565929832442322</v>
      </c>
      <c r="CH11" s="26">
        <v>39.672260415680974</v>
      </c>
      <c r="CI11" s="26">
        <v>39.872496136294366</v>
      </c>
      <c r="CJ11" s="26">
        <v>40.25212884075011</v>
      </c>
      <c r="CK11" s="26">
        <v>40.269925538485438</v>
      </c>
      <c r="CL11" s="26">
        <v>40.283026036655478</v>
      </c>
    </row>
    <row r="12" spans="2:90" x14ac:dyDescent="0.25">
      <c r="B12" s="190"/>
      <c r="C12" s="27" t="s">
        <v>73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</row>
    <row r="13" spans="2:90" x14ac:dyDescent="0.25">
      <c r="B13" s="190"/>
      <c r="C13" s="22" t="s">
        <v>74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</row>
    <row r="14" spans="2:90" x14ac:dyDescent="0.25">
      <c r="B14" s="190"/>
      <c r="C14" s="22" t="s">
        <v>71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32.027056217695893</v>
      </c>
      <c r="CC14" s="25">
        <v>32.147671112664732</v>
      </c>
      <c r="CD14" s="25">
        <v>33.774855856894192</v>
      </c>
      <c r="CE14" s="25">
        <v>33.782426526562794</v>
      </c>
      <c r="CF14" s="25">
        <v>33.662576493822904</v>
      </c>
      <c r="CG14" s="25">
        <v>33.762696150824425</v>
      </c>
      <c r="CH14" s="25">
        <v>34.496198628392001</v>
      </c>
      <c r="CI14" s="25">
        <v>34.605547228505515</v>
      </c>
      <c r="CJ14" s="25">
        <v>34.632060156710516</v>
      </c>
      <c r="CK14" s="25">
        <v>34.617722475179249</v>
      </c>
      <c r="CL14" s="25">
        <v>34.551374908660179</v>
      </c>
    </row>
    <row r="15" spans="2:90" x14ac:dyDescent="0.25">
      <c r="B15" s="190"/>
      <c r="C15" s="30" t="s">
        <v>76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</row>
    <row r="16" spans="2:90" x14ac:dyDescent="0.25">
      <c r="B16" s="190"/>
      <c r="C16" s="22" t="s">
        <v>75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</row>
    <row r="17" spans="2:90" x14ac:dyDescent="0.25">
      <c r="B17" s="190"/>
      <c r="C17" s="22" t="s">
        <v>72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16.826684192848418</v>
      </c>
      <c r="CC17" s="23">
        <v>16.952717616633159</v>
      </c>
      <c r="CD17" s="23">
        <v>16.78332744639021</v>
      </c>
      <c r="CE17" s="23">
        <v>16.794233465794719</v>
      </c>
      <c r="CF17" s="23">
        <v>16.706571767076927</v>
      </c>
      <c r="CG17" s="23">
        <v>16.758767484068109</v>
      </c>
      <c r="CH17" s="23">
        <v>17.388757096539603</v>
      </c>
      <c r="CI17" s="23">
        <v>17.46596325293633</v>
      </c>
      <c r="CJ17" s="23">
        <v>17.385127247767997</v>
      </c>
      <c r="CK17" s="23">
        <v>17.405677670644661</v>
      </c>
      <c r="CL17" s="23">
        <v>17.342251610227237</v>
      </c>
    </row>
    <row r="18" spans="2:90" x14ac:dyDescent="0.25">
      <c r="B18" s="190"/>
      <c r="C18" s="30" t="s">
        <v>77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</row>
    <row r="19" spans="2:90" x14ac:dyDescent="0.25">
      <c r="B19" s="190"/>
      <c r="C19" s="22" t="s">
        <v>75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</row>
    <row r="20" spans="2:90" x14ac:dyDescent="0.25">
      <c r="B20" s="190"/>
      <c r="C20" s="22" t="s">
        <v>72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</row>
    <row r="21" spans="2:90" x14ac:dyDescent="0.25">
      <c r="B21" s="190"/>
      <c r="C21" s="30" t="s">
        <v>78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</row>
    <row r="22" spans="2:90" x14ac:dyDescent="0.25">
      <c r="B22" s="190"/>
      <c r="C22" s="22" t="s">
        <v>75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</row>
    <row r="23" spans="2:90" x14ac:dyDescent="0.25">
      <c r="B23" s="190"/>
      <c r="C23" s="22" t="s">
        <v>72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14.34904837448992</v>
      </c>
      <c r="CC23" s="23">
        <v>14.343629845674014</v>
      </c>
      <c r="CD23" s="23">
        <v>16.140204760146425</v>
      </c>
      <c r="CE23" s="23">
        <v>16.136869410410508</v>
      </c>
      <c r="CF23" s="23">
        <v>16.149487584323239</v>
      </c>
      <c r="CG23" s="23">
        <v>16.197411524333571</v>
      </c>
      <c r="CH23" s="23">
        <v>16.30092438942966</v>
      </c>
      <c r="CI23" s="23">
        <v>16.333066833146447</v>
      </c>
      <c r="CJ23" s="23">
        <v>16.440415766519774</v>
      </c>
      <c r="CK23" s="23">
        <v>16.405527662111851</v>
      </c>
      <c r="CL23" s="23">
        <v>16.447412663945034</v>
      </c>
    </row>
    <row r="24" spans="2:90" x14ac:dyDescent="0.25">
      <c r="B24" s="190"/>
      <c r="C24" s="48" t="s">
        <v>109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</row>
    <row r="25" spans="2:90" x14ac:dyDescent="0.25">
      <c r="B25" s="190"/>
      <c r="C25" s="22" t="s">
        <v>75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</row>
    <row r="26" spans="2:90" x14ac:dyDescent="0.25">
      <c r="B26" s="190"/>
      <c r="C26" s="22" t="s">
        <v>72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0.85132365035755275</v>
      </c>
      <c r="CC26" s="23">
        <v>0.85132365035755275</v>
      </c>
      <c r="CD26" s="23">
        <v>0.85132365035755275</v>
      </c>
      <c r="CE26" s="23">
        <v>0.85132365035755275</v>
      </c>
      <c r="CF26" s="23">
        <v>0.80651714242272676</v>
      </c>
      <c r="CG26" s="23">
        <v>0.80651714242272676</v>
      </c>
      <c r="CH26" s="23">
        <v>0.80651714242272676</v>
      </c>
      <c r="CI26" s="23">
        <v>0.80651714242272676</v>
      </c>
      <c r="CJ26" s="23">
        <v>0.80651714242272676</v>
      </c>
      <c r="CK26" s="23">
        <v>0.80651714242272676</v>
      </c>
      <c r="CL26" s="23">
        <v>0.76171063448790055</v>
      </c>
    </row>
    <row r="27" spans="2:90" x14ac:dyDescent="0.25">
      <c r="B27" s="190"/>
      <c r="C27" s="47" t="s">
        <v>110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</row>
    <row r="28" spans="2:90" x14ac:dyDescent="0.25">
      <c r="B28" s="190"/>
      <c r="C28" s="22" t="s">
        <v>74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</row>
    <row r="29" spans="2:90" x14ac:dyDescent="0.25">
      <c r="B29" s="190"/>
      <c r="C29" s="22" t="s">
        <v>71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4.6936258848788759</v>
      </c>
      <c r="CC29" s="25">
        <v>4.6639429792540286</v>
      </c>
      <c r="CD29" s="25">
        <v>4.6664280972726342</v>
      </c>
      <c r="CE29" s="25">
        <v>4.7410735486181661</v>
      </c>
      <c r="CF29" s="25">
        <v>4.7848966294637085</v>
      </c>
      <c r="CG29" s="25">
        <v>4.8032336816178933</v>
      </c>
      <c r="CH29" s="25">
        <v>5.1760617872889689</v>
      </c>
      <c r="CI29" s="25">
        <v>5.2669489077888567</v>
      </c>
      <c r="CJ29" s="25">
        <v>5.6200686840395946</v>
      </c>
      <c r="CK29" s="25">
        <v>5.6522030633061773</v>
      </c>
      <c r="CL29" s="25">
        <v>5.7316511279953009</v>
      </c>
    </row>
    <row r="30" spans="2:90" x14ac:dyDescent="0.25">
      <c r="B30" s="190"/>
      <c r="C30" s="30" t="s">
        <v>81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</row>
    <row r="31" spans="2:90" x14ac:dyDescent="0.25">
      <c r="B31" s="190"/>
      <c r="C31" s="22" t="s">
        <v>75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</row>
    <row r="32" spans="2:90" x14ac:dyDescent="0.25">
      <c r="B32" s="190"/>
      <c r="C32" s="22" t="s">
        <v>72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1.0074596858020579</v>
      </c>
      <c r="CC32" s="23">
        <v>1.0016184331654758</v>
      </c>
      <c r="CD32" s="23">
        <v>0.99274397544635118</v>
      </c>
      <c r="CE32" s="23">
        <v>0.99118174134796999</v>
      </c>
      <c r="CF32" s="23">
        <v>0.99709192861663942</v>
      </c>
      <c r="CG32" s="23">
        <v>1.0195388739569502</v>
      </c>
      <c r="CH32" s="23">
        <v>1.0680229431785082</v>
      </c>
      <c r="CI32" s="23">
        <v>1.0830780425100539</v>
      </c>
      <c r="CJ32" s="23">
        <v>1.1333588758316056</v>
      </c>
      <c r="CK32" s="23">
        <v>1.1170177450209355</v>
      </c>
      <c r="CL32" s="23">
        <v>1.1366361308741337</v>
      </c>
    </row>
    <row r="33" spans="2:90" x14ac:dyDescent="0.25">
      <c r="B33" s="190"/>
      <c r="C33" s="30" t="s">
        <v>82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</row>
    <row r="34" spans="2:90" x14ac:dyDescent="0.25">
      <c r="B34" s="190"/>
      <c r="C34" s="22" t="s">
        <v>75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</row>
    <row r="35" spans="2:90" x14ac:dyDescent="0.25">
      <c r="B35" s="190"/>
      <c r="C35" s="22" t="s">
        <v>72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6.0922750490116639E-2</v>
      </c>
      <c r="CC35" s="23">
        <v>6.056952029942677E-2</v>
      </c>
      <c r="CD35" s="23">
        <v>6.0032867189653075E-2</v>
      </c>
      <c r="CE35" s="23">
        <v>5.9938396314516203E-2</v>
      </c>
      <c r="CF35" s="23">
        <v>6.0295795096217672E-2</v>
      </c>
      <c r="CG35" s="23">
        <v>6.1653198940267592E-2</v>
      </c>
      <c r="CH35" s="23">
        <v>6.4585110652029001E-2</v>
      </c>
      <c r="CI35" s="23">
        <v>6.5495517364183936E-2</v>
      </c>
      <c r="CJ35" s="23">
        <v>6.8536082367482626E-2</v>
      </c>
      <c r="CK35" s="23">
        <v>6.7547907208580629E-2</v>
      </c>
      <c r="CL35" s="23">
        <v>6.8734263390566902E-2</v>
      </c>
    </row>
    <row r="36" spans="2:90" x14ac:dyDescent="0.25">
      <c r="B36" s="190"/>
      <c r="C36" s="30" t="s">
        <v>83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</row>
    <row r="37" spans="2:90" x14ac:dyDescent="0.25">
      <c r="B37" s="190"/>
      <c r="C37" s="22" t="s">
        <v>75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</row>
    <row r="38" spans="2:90" x14ac:dyDescent="0.25">
      <c r="B38" s="190"/>
      <c r="C38" s="34" t="s">
        <v>72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3.2978836684068868</v>
      </c>
      <c r="CC38" s="23">
        <v>3.2790201142403967</v>
      </c>
      <c r="CD38" s="23">
        <v>3.2909163430878956</v>
      </c>
      <c r="CE38" s="23">
        <v>3.3672184994069392</v>
      </c>
      <c r="CF38" s="23">
        <v>3.4047739942021158</v>
      </c>
      <c r="CG38" s="23">
        <v>3.3993066971719346</v>
      </c>
      <c r="CH38" s="23">
        <v>3.7207188219096974</v>
      </c>
      <c r="CI38" s="23">
        <v>3.8002653049969748</v>
      </c>
      <c r="CJ38" s="23">
        <v>4.1000636829228645</v>
      </c>
      <c r="CK38" s="23">
        <v>4.1495273681590081</v>
      </c>
      <c r="CL38" s="23">
        <v>4.2269286636867953</v>
      </c>
    </row>
    <row r="39" spans="2:90" x14ac:dyDescent="0.25">
      <c r="B39" s="190"/>
      <c r="C39" s="30" t="s">
        <v>84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</row>
    <row r="40" spans="2:90" x14ac:dyDescent="0.25">
      <c r="B40" s="190"/>
      <c r="C40" s="22" t="s">
        <v>75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</row>
    <row r="41" spans="2:90" x14ac:dyDescent="0.25">
      <c r="B41" s="190"/>
      <c r="C41" s="34" t="s">
        <v>72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0.32735978017982531</v>
      </c>
      <c r="CC41" s="23">
        <v>0.3227349115487364</v>
      </c>
      <c r="CD41" s="23">
        <v>0.3227349115487364</v>
      </c>
      <c r="CE41" s="23">
        <v>0.3227349115487364</v>
      </c>
      <c r="CF41" s="23">
        <v>0.3227349115487364</v>
      </c>
      <c r="CG41" s="23">
        <v>0.3227349115487364</v>
      </c>
      <c r="CH41" s="23">
        <v>0.3227349115487364</v>
      </c>
      <c r="CI41" s="23">
        <v>0.31811004291764755</v>
      </c>
      <c r="CJ41" s="23">
        <v>0.31811004291764755</v>
      </c>
      <c r="CK41" s="23">
        <v>0.31811004291764755</v>
      </c>
      <c r="CL41" s="23">
        <v>0.29935207004381237</v>
      </c>
    </row>
    <row r="42" spans="2:90" x14ac:dyDescent="0.25">
      <c r="B42" s="191"/>
      <c r="C42" s="35" t="s">
        <v>85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49487.646732597597</v>
      </c>
      <c r="CC42" s="37">
        <v>49487.646732597597</v>
      </c>
      <c r="CD42" s="37">
        <v>49487.646732597597</v>
      </c>
      <c r="CE42" s="37">
        <v>49487.646732597597</v>
      </c>
      <c r="CF42" s="37">
        <v>49487.646732597597</v>
      </c>
      <c r="CG42" s="37">
        <v>49487.646732597597</v>
      </c>
      <c r="CH42" s="37">
        <v>49487.646732597597</v>
      </c>
      <c r="CI42" s="37">
        <v>49487.646732597597</v>
      </c>
      <c r="CJ42" s="37">
        <v>49487.646732597597</v>
      </c>
      <c r="CK42" s="37">
        <v>49487.646732597597</v>
      </c>
      <c r="CL42" s="37">
        <v>49487.646732597597</v>
      </c>
    </row>
    <row r="43" spans="2:90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90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111</v>
      </c>
      <c r="U44" s="15" t="s">
        <v>20</v>
      </c>
      <c r="V44" s="15" t="s">
        <v>21</v>
      </c>
      <c r="W44" s="15" t="s">
        <v>115</v>
      </c>
      <c r="X44" s="15" t="s">
        <v>22</v>
      </c>
      <c r="Y44" s="15" t="s">
        <v>23</v>
      </c>
      <c r="Z44" s="15" t="s">
        <v>24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17</v>
      </c>
      <c r="BD44" s="16" t="s">
        <v>112</v>
      </c>
      <c r="BE44" s="16" t="s">
        <v>18</v>
      </c>
      <c r="BF44" s="16" t="s">
        <v>25</v>
      </c>
      <c r="BG44" s="16" t="s">
        <v>116</v>
      </c>
      <c r="BH44" s="16" t="s">
        <v>27</v>
      </c>
      <c r="BI44" s="16" t="s">
        <v>29</v>
      </c>
      <c r="BJ44" s="18" t="s">
        <v>31</v>
      </c>
      <c r="BK44" s="18" t="s">
        <v>119</v>
      </c>
      <c r="BL44" s="18" t="s">
        <v>33</v>
      </c>
      <c r="BM44" s="18" t="s">
        <v>35</v>
      </c>
      <c r="BN44" s="18" t="s">
        <v>37</v>
      </c>
      <c r="BO44" s="18" t="s">
        <v>39</v>
      </c>
      <c r="BP44" s="18" t="s">
        <v>113</v>
      </c>
      <c r="BQ44" s="18" t="s">
        <v>42</v>
      </c>
      <c r="BR44" s="18" t="s">
        <v>43</v>
      </c>
      <c r="BS44" s="18" t="s">
        <v>117</v>
      </c>
      <c r="BT44" s="18" t="s">
        <v>44</v>
      </c>
      <c r="BU44" s="18" t="s">
        <v>45</v>
      </c>
      <c r="BV44" s="18" t="s">
        <v>46</v>
      </c>
      <c r="BW44" s="18" t="s">
        <v>120</v>
      </c>
      <c r="BX44" s="18" t="s">
        <v>47</v>
      </c>
      <c r="BY44" s="18" t="s">
        <v>48</v>
      </c>
      <c r="BZ44" s="18" t="s">
        <v>49</v>
      </c>
      <c r="CA44" s="18" t="s">
        <v>215</v>
      </c>
      <c r="CB44" s="18" t="s">
        <v>114</v>
      </c>
      <c r="CC44" s="18" t="s">
        <v>62</v>
      </c>
      <c r="CD44" s="18" t="s">
        <v>63</v>
      </c>
      <c r="CE44" s="18" t="s">
        <v>118</v>
      </c>
      <c r="CF44" s="18" t="s">
        <v>208</v>
      </c>
      <c r="CG44" s="18" t="s">
        <v>209</v>
      </c>
      <c r="CH44" s="18" t="s">
        <v>210</v>
      </c>
      <c r="CI44" s="18" t="s">
        <v>212</v>
      </c>
      <c r="CJ44" s="18" t="s">
        <v>213</v>
      </c>
      <c r="CK44" s="18" t="s">
        <v>216</v>
      </c>
      <c r="CL44" s="18" t="s">
        <v>218</v>
      </c>
    </row>
    <row r="45" spans="2:90" ht="15.75" customHeight="1" x14ac:dyDescent="0.25">
      <c r="B45" s="189" t="s">
        <v>88</v>
      </c>
      <c r="C45" s="44" t="s">
        <v>87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</row>
    <row r="46" spans="2:90" x14ac:dyDescent="0.25">
      <c r="B46" s="190"/>
      <c r="C46" s="34" t="s">
        <v>74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</row>
    <row r="47" spans="2:90" x14ac:dyDescent="0.25">
      <c r="B47" s="190"/>
      <c r="C47" s="34" t="s">
        <v>71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32.766662069531407</v>
      </c>
      <c r="CC47" s="23">
        <v>32.795806691312812</v>
      </c>
      <c r="CD47" s="23">
        <v>34.477495237861113</v>
      </c>
      <c r="CE47" s="23">
        <v>34.486984497276978</v>
      </c>
      <c r="CF47" s="23">
        <v>34.39867542012253</v>
      </c>
      <c r="CG47" s="23">
        <v>34.497560375724142</v>
      </c>
      <c r="CH47" s="23">
        <v>35.292866837528777</v>
      </c>
      <c r="CI47" s="23">
        <v>35.43934484868533</v>
      </c>
      <c r="CJ47" s="23">
        <v>35.721691094018624</v>
      </c>
      <c r="CK47" s="23">
        <v>35.656918974726352</v>
      </c>
      <c r="CL47" s="23">
        <v>35.712613594359539</v>
      </c>
    </row>
    <row r="48" spans="2:90" x14ac:dyDescent="0.25">
      <c r="B48" s="190"/>
      <c r="C48" s="47" t="s">
        <v>73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</row>
    <row r="49" spans="2:90" x14ac:dyDescent="0.25">
      <c r="B49" s="190"/>
      <c r="C49" s="34" t="s">
        <v>89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</row>
    <row r="50" spans="2:90" x14ac:dyDescent="0.25">
      <c r="B50" s="190"/>
      <c r="C50" s="34" t="s">
        <v>74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</row>
    <row r="51" spans="2:90" x14ac:dyDescent="0.25">
      <c r="B51" s="190"/>
      <c r="C51" s="34" t="s">
        <v>71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29.542657097254398</v>
      </c>
      <c r="CC51" s="23">
        <v>29.593221340453567</v>
      </c>
      <c r="CD51" s="23">
        <v>31.234199970937215</v>
      </c>
      <c r="CE51" s="23">
        <v>31.24828517763294</v>
      </c>
      <c r="CF51" s="23">
        <v>31.142588879748239</v>
      </c>
      <c r="CG51" s="23">
        <v>31.257229909681289</v>
      </c>
      <c r="CH51" s="23">
        <v>31.913790406581626</v>
      </c>
      <c r="CI51" s="23">
        <v>32.021810386830865</v>
      </c>
      <c r="CJ51" s="23">
        <v>32.030411060363932</v>
      </c>
      <c r="CK51" s="23">
        <v>32.014274385007994</v>
      </c>
      <c r="CL51" s="23">
        <v>31.95031641954354</v>
      </c>
    </row>
    <row r="52" spans="2:90" x14ac:dyDescent="0.25">
      <c r="B52" s="190"/>
      <c r="C52" s="48" t="s">
        <v>76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</row>
    <row r="53" spans="2:90" x14ac:dyDescent="0.25">
      <c r="B53" s="190"/>
      <c r="C53" s="34" t="s">
        <v>90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</row>
    <row r="54" spans="2:90" x14ac:dyDescent="0.25">
      <c r="B54" s="190"/>
      <c r="C54" s="34" t="s">
        <v>75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</row>
    <row r="55" spans="2:90" x14ac:dyDescent="0.25">
      <c r="B55" s="190"/>
      <c r="C55" s="34" t="s">
        <v>72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14.342285072406922</v>
      </c>
      <c r="CC55" s="23">
        <v>14.398267844422</v>
      </c>
      <c r="CD55" s="23">
        <v>14.242671560433237</v>
      </c>
      <c r="CE55" s="23">
        <v>14.260092116864872</v>
      </c>
      <c r="CF55" s="23">
        <v>14.186584153002268</v>
      </c>
      <c r="CG55" s="23">
        <v>14.253301242924991</v>
      </c>
      <c r="CH55" s="23">
        <v>14.806348874729247</v>
      </c>
      <c r="CI55" s="23">
        <v>14.882226411261708</v>
      </c>
      <c r="CJ55" s="23">
        <v>14.783478151421431</v>
      </c>
      <c r="CK55" s="23">
        <v>14.802229580473428</v>
      </c>
      <c r="CL55" s="23">
        <v>14.741193121110602</v>
      </c>
    </row>
    <row r="56" spans="2:90" x14ac:dyDescent="0.25">
      <c r="B56" s="190"/>
      <c r="C56" s="48" t="s">
        <v>91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</row>
    <row r="57" spans="2:90" x14ac:dyDescent="0.25">
      <c r="B57" s="190"/>
      <c r="C57" s="34" t="s">
        <v>90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</row>
    <row r="58" spans="2:90" x14ac:dyDescent="0.25">
      <c r="B58" s="190"/>
      <c r="C58" s="34" t="s">
        <v>75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</row>
    <row r="59" spans="2:90" x14ac:dyDescent="0.25">
      <c r="B59" s="190"/>
      <c r="C59" s="34" t="s">
        <v>72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</row>
    <row r="60" spans="2:90" x14ac:dyDescent="0.25">
      <c r="B60" s="190"/>
      <c r="C60" s="48" t="s">
        <v>92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</row>
    <row r="61" spans="2:90" x14ac:dyDescent="0.25">
      <c r="B61" s="190"/>
      <c r="C61" s="34" t="s">
        <v>90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</row>
    <row r="62" spans="2:90" x14ac:dyDescent="0.25">
      <c r="B62" s="190"/>
      <c r="C62" s="34" t="s">
        <v>75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</row>
    <row r="63" spans="2:90" x14ac:dyDescent="0.25">
      <c r="B63" s="190"/>
      <c r="C63" s="34" t="s">
        <v>72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14.34904837448992</v>
      </c>
      <c r="CC63" s="23">
        <v>14.343629845674014</v>
      </c>
      <c r="CD63" s="23">
        <v>16.140204760146425</v>
      </c>
      <c r="CE63" s="23">
        <v>16.136869410410508</v>
      </c>
      <c r="CF63" s="23">
        <v>16.149487584323239</v>
      </c>
      <c r="CG63" s="23">
        <v>16.197411524333575</v>
      </c>
      <c r="CH63" s="23">
        <v>16.30092438942966</v>
      </c>
      <c r="CI63" s="23">
        <v>16.333066833146447</v>
      </c>
      <c r="CJ63" s="23">
        <v>16.440415766519774</v>
      </c>
      <c r="CK63" s="23">
        <v>16.405527662111851</v>
      </c>
      <c r="CL63" s="23">
        <v>16.447412663945034</v>
      </c>
    </row>
    <row r="64" spans="2:90" x14ac:dyDescent="0.25">
      <c r="B64" s="190"/>
      <c r="C64" s="48" t="s">
        <v>109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</row>
    <row r="65" spans="2:90" x14ac:dyDescent="0.25">
      <c r="B65" s="190"/>
      <c r="C65" s="34" t="s">
        <v>90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</row>
    <row r="66" spans="2:90" x14ac:dyDescent="0.25">
      <c r="B66" s="190"/>
      <c r="C66" s="34" t="s">
        <v>75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</row>
    <row r="67" spans="2:90" x14ac:dyDescent="0.25">
      <c r="B67" s="190"/>
      <c r="C67" s="34" t="s">
        <v>72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0.85132365035755286</v>
      </c>
      <c r="CC67" s="23">
        <v>0.85132365035755286</v>
      </c>
      <c r="CD67" s="23">
        <v>0.85132365035755286</v>
      </c>
      <c r="CE67" s="23">
        <v>0.85132365035755286</v>
      </c>
      <c r="CF67" s="23">
        <v>0.80651714242272654</v>
      </c>
      <c r="CG67" s="23">
        <v>0.80651714242272654</v>
      </c>
      <c r="CH67" s="23">
        <v>0.80651714242272654</v>
      </c>
      <c r="CI67" s="23">
        <v>0.80651714242272654</v>
      </c>
      <c r="CJ67" s="23">
        <v>0.80651714242272654</v>
      </c>
      <c r="CK67" s="23">
        <v>0.80651714242272654</v>
      </c>
      <c r="CL67" s="23">
        <v>0.76171063448790055</v>
      </c>
    </row>
    <row r="68" spans="2:90" x14ac:dyDescent="0.25">
      <c r="B68" s="190"/>
      <c r="C68" s="47" t="s">
        <v>110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</row>
    <row r="69" spans="2:90" x14ac:dyDescent="0.25">
      <c r="B69" s="190"/>
      <c r="C69" s="34" t="s">
        <v>89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</row>
    <row r="70" spans="2:90" x14ac:dyDescent="0.25">
      <c r="B70" s="190"/>
      <c r="C70" s="34" t="s">
        <v>74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</row>
    <row r="71" spans="2:90" x14ac:dyDescent="0.25">
      <c r="B71" s="190"/>
      <c r="C71" s="34" t="s">
        <v>71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3.2240049722770081</v>
      </c>
      <c r="CC71" s="23">
        <v>3.2025853508592488</v>
      </c>
      <c r="CD71" s="23">
        <v>3.243295266923893</v>
      </c>
      <c r="CE71" s="23">
        <v>3.2386993196440397</v>
      </c>
      <c r="CF71" s="23">
        <v>3.256086540374298</v>
      </c>
      <c r="CG71" s="23">
        <v>3.2403304660428498</v>
      </c>
      <c r="CH71" s="23">
        <v>3.3790764309471513</v>
      </c>
      <c r="CI71" s="23">
        <v>3.4175344618544634</v>
      </c>
      <c r="CJ71" s="23">
        <v>3.6912800336546931</v>
      </c>
      <c r="CK71" s="23">
        <v>3.6426445897183521</v>
      </c>
      <c r="CL71" s="23">
        <v>3.7622971748159997</v>
      </c>
    </row>
    <row r="72" spans="2:90" x14ac:dyDescent="0.25">
      <c r="B72" s="190"/>
      <c r="C72" s="48" t="s">
        <v>93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</row>
    <row r="73" spans="2:90" x14ac:dyDescent="0.25">
      <c r="B73" s="190"/>
      <c r="C73" s="34" t="s">
        <v>90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</row>
    <row r="74" spans="2:90" x14ac:dyDescent="0.25">
      <c r="B74" s="190"/>
      <c r="C74" s="34" t="s">
        <v>75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</row>
    <row r="75" spans="2:90" x14ac:dyDescent="0.25">
      <c r="B75" s="190"/>
      <c r="C75" s="34" t="s">
        <v>72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1.0074596858020579</v>
      </c>
      <c r="CC75" s="23">
        <v>1.0016184331654758</v>
      </c>
      <c r="CD75" s="23">
        <v>0.99274397544635118</v>
      </c>
      <c r="CE75" s="23">
        <v>0.99118174134796999</v>
      </c>
      <c r="CF75" s="23">
        <v>0.99709192861663942</v>
      </c>
      <c r="CG75" s="23">
        <v>1.0195388739569502</v>
      </c>
      <c r="CH75" s="23">
        <v>1.0680229431785082</v>
      </c>
      <c r="CI75" s="23">
        <v>1.0830780425100539</v>
      </c>
      <c r="CJ75" s="23">
        <v>1.1333588758316056</v>
      </c>
      <c r="CK75" s="23">
        <v>1.1170177450209355</v>
      </c>
      <c r="CL75" s="23">
        <v>1.1366361308741337</v>
      </c>
    </row>
    <row r="76" spans="2:90" x14ac:dyDescent="0.25">
      <c r="B76" s="190"/>
      <c r="C76" s="48" t="s">
        <v>94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</row>
    <row r="77" spans="2:90" x14ac:dyDescent="0.25">
      <c r="B77" s="190"/>
      <c r="C77" s="34" t="s">
        <v>90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</row>
    <row r="78" spans="2:90" x14ac:dyDescent="0.25">
      <c r="B78" s="190"/>
      <c r="C78" s="34" t="s">
        <v>75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</row>
    <row r="79" spans="2:90" x14ac:dyDescent="0.25">
      <c r="B79" s="190"/>
      <c r="C79" s="34" t="s">
        <v>72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6.0922750490116639E-2</v>
      </c>
      <c r="CC79" s="23">
        <v>6.056952029942677E-2</v>
      </c>
      <c r="CD79" s="23">
        <v>6.0032867189653075E-2</v>
      </c>
      <c r="CE79" s="23">
        <v>5.9938396314516203E-2</v>
      </c>
      <c r="CF79" s="23">
        <v>6.0295795096217672E-2</v>
      </c>
      <c r="CG79" s="23">
        <v>6.1653198940267592E-2</v>
      </c>
      <c r="CH79" s="23">
        <v>6.4585110652029001E-2</v>
      </c>
      <c r="CI79" s="23">
        <v>6.5495517364183936E-2</v>
      </c>
      <c r="CJ79" s="23">
        <v>6.8536082367482626E-2</v>
      </c>
      <c r="CK79" s="23">
        <v>6.7547907208580629E-2</v>
      </c>
      <c r="CL79" s="23">
        <v>6.8734263390566902E-2</v>
      </c>
    </row>
    <row r="80" spans="2:90" x14ac:dyDescent="0.25">
      <c r="B80" s="190"/>
      <c r="C80" s="48" t="s">
        <v>83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</row>
    <row r="81" spans="2:90" x14ac:dyDescent="0.25">
      <c r="B81" s="190"/>
      <c r="C81" s="34" t="s">
        <v>90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</row>
    <row r="82" spans="2:90" x14ac:dyDescent="0.25">
      <c r="B82" s="190"/>
      <c r="C82" s="34" t="s">
        <v>75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</row>
    <row r="83" spans="2:90" x14ac:dyDescent="0.25">
      <c r="B83" s="190"/>
      <c r="C83" s="34" t="s">
        <v>72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1.8282627558050084</v>
      </c>
      <c r="CC83" s="23">
        <v>1.817662485845619</v>
      </c>
      <c r="CD83" s="23">
        <v>1.8677835127391569</v>
      </c>
      <c r="CE83" s="23">
        <v>1.864844270432817</v>
      </c>
      <c r="CF83" s="23">
        <v>1.8759639051127006</v>
      </c>
      <c r="CG83" s="23">
        <v>1.8364034815968946</v>
      </c>
      <c r="CH83" s="23">
        <v>1.9237334655678804</v>
      </c>
      <c r="CI83" s="23">
        <v>1.950850859062581</v>
      </c>
      <c r="CJ83" s="23">
        <v>2.1712750325379599</v>
      </c>
      <c r="CK83" s="23">
        <v>2.1399688945711888</v>
      </c>
      <c r="CL83" s="23">
        <v>2.2575747105074866</v>
      </c>
    </row>
    <row r="84" spans="2:90" x14ac:dyDescent="0.25">
      <c r="B84" s="190"/>
      <c r="C84" s="30" t="s">
        <v>84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</row>
    <row r="85" spans="2:90" x14ac:dyDescent="0.25">
      <c r="B85" s="190"/>
      <c r="C85" s="34" t="s">
        <v>90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</row>
    <row r="86" spans="2:90" x14ac:dyDescent="0.25">
      <c r="B86" s="190"/>
      <c r="C86" s="34" t="s">
        <v>75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</row>
    <row r="87" spans="2:90" x14ac:dyDescent="0.25">
      <c r="B87" s="190"/>
      <c r="C87" s="34" t="s">
        <v>72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0.32735978017982531</v>
      </c>
      <c r="CC87" s="23">
        <v>0.32273491154873651</v>
      </c>
      <c r="CD87" s="23">
        <v>0.32273491154873651</v>
      </c>
      <c r="CE87" s="23">
        <v>0.32273491154873651</v>
      </c>
      <c r="CF87" s="23">
        <v>0.32273491154873651</v>
      </c>
      <c r="CG87" s="23">
        <v>0.32273491154873651</v>
      </c>
      <c r="CH87" s="23">
        <v>0.32273491154873651</v>
      </c>
      <c r="CI87" s="23">
        <v>0.31811004291764755</v>
      </c>
      <c r="CJ87" s="23">
        <v>0.31811004291764755</v>
      </c>
      <c r="CK87" s="23">
        <v>0.31811004291764755</v>
      </c>
      <c r="CL87" s="23">
        <v>0.29935207004381237</v>
      </c>
    </row>
    <row r="88" spans="2:90" x14ac:dyDescent="0.25">
      <c r="B88" s="191"/>
      <c r="C88" s="35" t="s">
        <v>85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49487.646732597597</v>
      </c>
      <c r="CC88" s="50">
        <v>49487.646732597597</v>
      </c>
      <c r="CD88" s="50">
        <v>49487.646732597597</v>
      </c>
      <c r="CE88" s="50">
        <v>49487.646732597597</v>
      </c>
      <c r="CF88" s="50">
        <v>49487.646732597597</v>
      </c>
      <c r="CG88" s="50">
        <v>49487.646732597597</v>
      </c>
      <c r="CH88" s="50">
        <v>49487.646732597597</v>
      </c>
      <c r="CI88" s="50">
        <v>49487.646732597597</v>
      </c>
      <c r="CJ88" s="50">
        <v>49487.646732597597</v>
      </c>
      <c r="CK88" s="50">
        <v>49487.646732597597</v>
      </c>
      <c r="CL88" s="50">
        <v>49487.646732597597</v>
      </c>
    </row>
    <row r="89" spans="2:90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0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111</v>
      </c>
      <c r="U90" s="15" t="s">
        <v>20</v>
      </c>
      <c r="V90" s="15" t="s">
        <v>21</v>
      </c>
      <c r="W90" s="15" t="s">
        <v>115</v>
      </c>
      <c r="X90" s="15" t="s">
        <v>22</v>
      </c>
      <c r="Y90" s="15" t="s">
        <v>23</v>
      </c>
      <c r="Z90" s="15" t="s">
        <v>24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17</v>
      </c>
      <c r="BD90" s="16" t="s">
        <v>112</v>
      </c>
      <c r="BE90" s="16" t="s">
        <v>18</v>
      </c>
      <c r="BF90" s="16" t="s">
        <v>25</v>
      </c>
      <c r="BG90" s="16" t="s">
        <v>116</v>
      </c>
      <c r="BH90" s="16" t="s">
        <v>27</v>
      </c>
      <c r="BI90" s="16" t="s">
        <v>29</v>
      </c>
      <c r="BJ90" s="18" t="s">
        <v>31</v>
      </c>
      <c r="BK90" s="18" t="s">
        <v>119</v>
      </c>
      <c r="BL90" s="18" t="s">
        <v>33</v>
      </c>
      <c r="BM90" s="18" t="s">
        <v>35</v>
      </c>
      <c r="BN90" s="18" t="s">
        <v>37</v>
      </c>
      <c r="BO90" s="18" t="s">
        <v>39</v>
      </c>
      <c r="BP90" s="18" t="s">
        <v>113</v>
      </c>
      <c r="BQ90" s="18" t="s">
        <v>42</v>
      </c>
      <c r="BR90" s="18" t="s">
        <v>43</v>
      </c>
      <c r="BS90" s="18" t="s">
        <v>117</v>
      </c>
      <c r="BT90" s="18" t="s">
        <v>44</v>
      </c>
      <c r="BU90" s="18" t="s">
        <v>45</v>
      </c>
      <c r="BV90" s="18" t="s">
        <v>46</v>
      </c>
      <c r="BW90" s="18" t="s">
        <v>120</v>
      </c>
      <c r="BX90" s="18" t="s">
        <v>47</v>
      </c>
      <c r="BY90" s="18" t="s">
        <v>48</v>
      </c>
      <c r="BZ90" s="18" t="s">
        <v>49</v>
      </c>
      <c r="CA90" s="18" t="s">
        <v>215</v>
      </c>
      <c r="CB90" s="18" t="s">
        <v>114</v>
      </c>
      <c r="CC90" s="18" t="s">
        <v>62</v>
      </c>
      <c r="CD90" s="18" t="s">
        <v>63</v>
      </c>
      <c r="CE90" s="18" t="s">
        <v>118</v>
      </c>
      <c r="CF90" s="18" t="s">
        <v>208</v>
      </c>
      <c r="CG90" s="18" t="s">
        <v>209</v>
      </c>
      <c r="CH90" s="18" t="s">
        <v>210</v>
      </c>
      <c r="CI90" s="18" t="s">
        <v>212</v>
      </c>
      <c r="CJ90" s="18" t="s">
        <v>213</v>
      </c>
      <c r="CK90" s="18" t="s">
        <v>216</v>
      </c>
      <c r="CL90" s="18" t="s">
        <v>218</v>
      </c>
    </row>
    <row r="91" spans="2:90" ht="15.75" customHeight="1" x14ac:dyDescent="0.25">
      <c r="B91" s="189" t="s">
        <v>95</v>
      </c>
      <c r="C91" s="53" t="s">
        <v>96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</row>
    <row r="92" spans="2:90" x14ac:dyDescent="0.25">
      <c r="B92" s="190"/>
      <c r="C92" s="22" t="s">
        <v>74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</row>
    <row r="93" spans="2:90" x14ac:dyDescent="0.25">
      <c r="B93" s="190"/>
      <c r="C93" s="22" t="s">
        <v>71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3.9540200330433746</v>
      </c>
      <c r="CC93" s="23">
        <v>4.0158074006059428</v>
      </c>
      <c r="CD93" s="23">
        <v>3.9637887163057126</v>
      </c>
      <c r="CE93" s="23">
        <v>4.0365155779039723</v>
      </c>
      <c r="CF93" s="23">
        <v>4.0487977031640794</v>
      </c>
      <c r="CG93" s="23">
        <v>4.0683694567181643</v>
      </c>
      <c r="CH93" s="23">
        <v>4.379393578152178</v>
      </c>
      <c r="CI93" s="23">
        <v>4.4331512876090242</v>
      </c>
      <c r="CJ93" s="23">
        <v>4.530437746731474</v>
      </c>
      <c r="CK93" s="23">
        <v>4.613006563759062</v>
      </c>
      <c r="CL93" s="23">
        <v>4.5704124422959476</v>
      </c>
    </row>
    <row r="94" spans="2:90" x14ac:dyDescent="0.25">
      <c r="B94" s="190"/>
      <c r="C94" s="27" t="s">
        <v>73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</row>
    <row r="95" spans="2:90" x14ac:dyDescent="0.25">
      <c r="B95" s="190"/>
      <c r="C95" s="22" t="s">
        <v>97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</row>
    <row r="96" spans="2:90" x14ac:dyDescent="0.25">
      <c r="B96" s="190"/>
      <c r="C96" s="6" t="s">
        <v>74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</row>
    <row r="97" spans="2:90" x14ac:dyDescent="0.25">
      <c r="B97" s="190"/>
      <c r="C97" s="6" t="s">
        <v>71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2.4843991204414921</v>
      </c>
      <c r="CC97" s="23">
        <v>2.5544497722111625</v>
      </c>
      <c r="CD97" s="23">
        <v>2.5406558859569746</v>
      </c>
      <c r="CE97" s="23">
        <v>2.5341413489298508</v>
      </c>
      <c r="CF97" s="23">
        <v>2.5199876140746609</v>
      </c>
      <c r="CG97" s="23">
        <v>2.505466241143127</v>
      </c>
      <c r="CH97" s="23">
        <v>2.582408221810359</v>
      </c>
      <c r="CI97" s="23">
        <v>2.5837368416746305</v>
      </c>
      <c r="CJ97" s="23">
        <v>2.601649096346573</v>
      </c>
      <c r="CK97" s="23">
        <v>2.6034480901712369</v>
      </c>
      <c r="CL97" s="23">
        <v>2.6010584891166388</v>
      </c>
    </row>
    <row r="98" spans="2:90" x14ac:dyDescent="0.25">
      <c r="B98" s="190"/>
      <c r="C98" s="27" t="s">
        <v>80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</row>
    <row r="99" spans="2:90" x14ac:dyDescent="0.25">
      <c r="B99" s="190"/>
      <c r="C99" s="22" t="s">
        <v>97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</row>
    <row r="100" spans="2:90" x14ac:dyDescent="0.25">
      <c r="B100" s="190"/>
      <c r="C100" s="22" t="s">
        <v>74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</row>
    <row r="101" spans="2:90" x14ac:dyDescent="0.25">
      <c r="B101" s="190"/>
      <c r="C101" s="56" t="s">
        <v>71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1.4696209126018822</v>
      </c>
      <c r="CC101" s="23">
        <v>1.46135762839478</v>
      </c>
      <c r="CD101" s="23">
        <v>1.4231328303487381</v>
      </c>
      <c r="CE101" s="23">
        <v>1.5023742289741213</v>
      </c>
      <c r="CF101" s="23">
        <v>1.5288100890894183</v>
      </c>
      <c r="CG101" s="23">
        <v>1.5629032155750373</v>
      </c>
      <c r="CH101" s="23">
        <v>1.7969853563418194</v>
      </c>
      <c r="CI101" s="23">
        <v>1.8494144459343935</v>
      </c>
      <c r="CJ101" s="23">
        <v>1.9287886503849012</v>
      </c>
      <c r="CK101" s="23">
        <v>2.0095584735878247</v>
      </c>
      <c r="CL101" s="23">
        <v>1.9693539531793085</v>
      </c>
    </row>
    <row r="102" spans="2:90" ht="15.75" hidden="1" customHeight="1" x14ac:dyDescent="0.25">
      <c r="B102" s="190"/>
      <c r="BW102"/>
    </row>
    <row r="103" spans="2:90" x14ac:dyDescent="0.25">
      <c r="B103" s="191"/>
      <c r="C103" s="59" t="s">
        <v>85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49487.646732597597</v>
      </c>
      <c r="CC103" s="50">
        <v>49487.646732597597</v>
      </c>
      <c r="CD103" s="50">
        <v>49487.646732597597</v>
      </c>
      <c r="CE103" s="50">
        <v>49487.646732597597</v>
      </c>
      <c r="CF103" s="50">
        <v>49487.646732597597</v>
      </c>
      <c r="CG103" s="50">
        <v>49487.646732597597</v>
      </c>
      <c r="CH103" s="50">
        <v>49487.646732597597</v>
      </c>
      <c r="CI103" s="50">
        <v>49487.646732597597</v>
      </c>
      <c r="CJ103" s="50">
        <v>49487.646732597597</v>
      </c>
      <c r="CK103" s="50">
        <v>49487.646732597597</v>
      </c>
      <c r="CL103" s="50">
        <v>49487.646732597597</v>
      </c>
    </row>
    <row r="104" spans="2:90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0" ht="15.75" x14ac:dyDescent="0.25">
      <c r="B105" s="62" t="s">
        <v>108</v>
      </c>
      <c r="C105" s="6"/>
      <c r="BC105" s="40"/>
    </row>
    <row r="106" spans="2:90" ht="15.75" x14ac:dyDescent="0.25">
      <c r="B106" s="62" t="s">
        <v>98</v>
      </c>
      <c r="C106" s="6"/>
      <c r="BC106" s="40"/>
    </row>
    <row r="107" spans="2:90" ht="15.75" x14ac:dyDescent="0.25">
      <c r="B107" s="62" t="s">
        <v>99</v>
      </c>
      <c r="C107" s="6"/>
      <c r="BC107" s="40"/>
    </row>
    <row r="108" spans="2:90" ht="15.75" x14ac:dyDescent="0.25">
      <c r="B108" s="63" t="s">
        <v>220</v>
      </c>
      <c r="C108" s="6"/>
      <c r="BC108" s="40"/>
    </row>
    <row r="109" spans="2:90" ht="15.75" x14ac:dyDescent="0.25">
      <c r="B109" s="62" t="s">
        <v>100</v>
      </c>
      <c r="C109" s="6"/>
      <c r="AA109" s="7"/>
    </row>
    <row r="110" spans="2:90" ht="15.75" x14ac:dyDescent="0.25">
      <c r="B110" s="62" t="s">
        <v>101</v>
      </c>
      <c r="C110" s="6"/>
    </row>
    <row r="111" spans="2:90" ht="15.75" x14ac:dyDescent="0.25">
      <c r="B111" s="62" t="s">
        <v>102</v>
      </c>
      <c r="C111" s="6"/>
    </row>
    <row r="112" spans="2:90" ht="15.75" x14ac:dyDescent="0.25">
      <c r="B112" s="62" t="s">
        <v>103</v>
      </c>
      <c r="C112" s="6"/>
    </row>
    <row r="113" spans="2:75" s="10" customFormat="1" ht="15.75" x14ac:dyDescent="0.25">
      <c r="B113" s="62" t="s">
        <v>104</v>
      </c>
      <c r="C113" s="6"/>
      <c r="P113"/>
      <c r="Q113"/>
      <c r="BW113" s="140"/>
    </row>
    <row r="114" spans="2:75" ht="15.75" x14ac:dyDescent="0.25">
      <c r="B114" s="62" t="s">
        <v>105</v>
      </c>
      <c r="C114" s="6"/>
    </row>
    <row r="115" spans="2:75" x14ac:dyDescent="0.25">
      <c r="B115" s="64" t="s">
        <v>106</v>
      </c>
      <c r="C115" s="3"/>
    </row>
    <row r="116" spans="2:75" ht="15.75" x14ac:dyDescent="0.25">
      <c r="B116" s="62" t="s">
        <v>107</v>
      </c>
      <c r="C116" s="6"/>
    </row>
    <row r="117" spans="2:75" ht="15.75" hidden="1" x14ac:dyDescent="0.25">
      <c r="B117" s="62" t="s">
        <v>86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P104"/>
  <sheetViews>
    <sheetView showGridLines="0" zoomScale="85" zoomScaleNormal="85" workbookViewId="0">
      <pane xSplit="3" topLeftCell="CE1" activePane="topRight" state="frozen"/>
      <selection activeCell="B103" sqref="B103:B124"/>
      <selection pane="topRight" activeCell="CE22" sqref="CE22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59.42578125" style="10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4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4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4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4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4" ht="21" x14ac:dyDescent="0.35">
      <c r="A5" s="7"/>
      <c r="B5" s="194" t="s">
        <v>121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</row>
    <row r="6" spans="1:94" s="73" customFormat="1" x14ac:dyDescent="0.25">
      <c r="A6" s="7"/>
      <c r="B6" s="192" t="s">
        <v>122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</row>
    <row r="7" spans="1:94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4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143</v>
      </c>
      <c r="T8" s="77" t="s">
        <v>0</v>
      </c>
      <c r="U8" s="77" t="s">
        <v>1</v>
      </c>
      <c r="V8" s="77" t="s">
        <v>147</v>
      </c>
      <c r="W8" s="77" t="s">
        <v>2</v>
      </c>
      <c r="X8" s="77" t="s">
        <v>3</v>
      </c>
      <c r="Y8" s="77" t="s">
        <v>4</v>
      </c>
      <c r="Z8" s="77" t="s">
        <v>150</v>
      </c>
      <c r="AA8" s="77" t="s">
        <v>5</v>
      </c>
      <c r="AB8" s="77" t="s">
        <v>6</v>
      </c>
      <c r="AC8" s="77" t="s">
        <v>7</v>
      </c>
      <c r="AD8" s="77" t="s">
        <v>8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17</v>
      </c>
      <c r="BF8" s="83" t="s">
        <v>144</v>
      </c>
      <c r="BG8" s="83" t="s">
        <v>19</v>
      </c>
      <c r="BH8" s="83" t="s">
        <v>26</v>
      </c>
      <c r="BI8" s="83" t="s">
        <v>148</v>
      </c>
      <c r="BJ8" s="83" t="s">
        <v>28</v>
      </c>
      <c r="BK8" s="83" t="s">
        <v>30</v>
      </c>
      <c r="BL8" s="84" t="s">
        <v>32</v>
      </c>
      <c r="BM8" s="84" t="s">
        <v>151</v>
      </c>
      <c r="BN8" s="84" t="s">
        <v>34</v>
      </c>
      <c r="BO8" s="84" t="s">
        <v>36</v>
      </c>
      <c r="BP8" s="84" t="s">
        <v>38</v>
      </c>
      <c r="BQ8" s="84" t="s">
        <v>40</v>
      </c>
      <c r="BR8" s="84" t="s">
        <v>41</v>
      </c>
      <c r="BS8" s="84" t="s">
        <v>113</v>
      </c>
      <c r="BT8" s="84" t="s">
        <v>42</v>
      </c>
      <c r="BU8" s="84" t="s">
        <v>43</v>
      </c>
      <c r="BV8" s="84" t="s">
        <v>117</v>
      </c>
      <c r="BW8" s="84" t="s">
        <v>44</v>
      </c>
      <c r="BX8" s="84" t="s">
        <v>45</v>
      </c>
      <c r="BY8" s="84" t="s">
        <v>46</v>
      </c>
      <c r="BZ8" s="84" t="s">
        <v>120</v>
      </c>
      <c r="CA8" s="84" t="s">
        <v>47</v>
      </c>
      <c r="CB8" s="84" t="s">
        <v>48</v>
      </c>
      <c r="CC8" s="84" t="s">
        <v>49</v>
      </c>
      <c r="CD8" s="84" t="s">
        <v>214</v>
      </c>
      <c r="CE8" s="84" t="s">
        <v>60</v>
      </c>
      <c r="CF8" s="84" t="s">
        <v>145</v>
      </c>
      <c r="CG8" s="84" t="s">
        <v>62</v>
      </c>
      <c r="CH8" s="84" t="s">
        <v>63</v>
      </c>
      <c r="CI8" s="84" t="s">
        <v>118</v>
      </c>
      <c r="CJ8" s="84" t="s">
        <v>208</v>
      </c>
      <c r="CK8" s="84" t="s">
        <v>209</v>
      </c>
      <c r="CL8" s="84" t="s">
        <v>210</v>
      </c>
      <c r="CM8" s="84" t="s">
        <v>212</v>
      </c>
      <c r="CN8" s="84" t="s">
        <v>213</v>
      </c>
      <c r="CO8" s="84" t="s">
        <v>216</v>
      </c>
      <c r="CP8" s="84" t="s">
        <v>218</v>
      </c>
    </row>
    <row r="9" spans="1:94" ht="15" customHeight="1" x14ac:dyDescent="0.25">
      <c r="A9" s="7"/>
      <c r="B9" s="193" t="s">
        <v>124</v>
      </c>
      <c r="C9" s="20" t="s">
        <v>123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</row>
    <row r="10" spans="1:94" x14ac:dyDescent="0.25">
      <c r="A10" s="7"/>
      <c r="B10" s="190"/>
      <c r="C10" s="47" t="s">
        <v>73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</row>
    <row r="11" spans="1:94" x14ac:dyDescent="0.25">
      <c r="A11" s="7"/>
      <c r="B11" s="190"/>
      <c r="C11" s="34" t="s">
        <v>74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</row>
    <row r="12" spans="1:94" x14ac:dyDescent="0.25">
      <c r="A12" s="7"/>
      <c r="B12" s="190"/>
      <c r="C12" s="48" t="s">
        <v>125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</row>
    <row r="13" spans="1:94" x14ac:dyDescent="0.25">
      <c r="A13" s="7"/>
      <c r="B13" s="190"/>
      <c r="C13" s="34" t="s">
        <v>75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</row>
    <row r="14" spans="1:94" x14ac:dyDescent="0.25">
      <c r="A14" s="7"/>
      <c r="B14" s="190"/>
      <c r="C14" s="48" t="s">
        <v>127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</row>
    <row r="15" spans="1:94" x14ac:dyDescent="0.25">
      <c r="A15" s="7"/>
      <c r="B15" s="190"/>
      <c r="C15" s="34" t="s">
        <v>75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</row>
    <row r="16" spans="1:94" x14ac:dyDescent="0.25">
      <c r="A16" s="7"/>
      <c r="B16" s="190"/>
      <c r="C16" s="48" t="s">
        <v>128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</row>
    <row r="17" spans="1:94" x14ac:dyDescent="0.25">
      <c r="A17" s="7"/>
      <c r="B17" s="190"/>
      <c r="C17" s="34" t="s">
        <v>75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</row>
    <row r="18" spans="1:94" x14ac:dyDescent="0.25">
      <c r="A18" s="7"/>
      <c r="B18" s="190"/>
      <c r="C18" s="47" t="s">
        <v>129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</row>
    <row r="19" spans="1:94" x14ac:dyDescent="0.25">
      <c r="A19" s="7"/>
      <c r="B19" s="190"/>
      <c r="C19" s="34" t="s">
        <v>74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</row>
    <row r="20" spans="1:94" x14ac:dyDescent="0.25">
      <c r="A20" s="7"/>
      <c r="B20" s="190"/>
      <c r="C20" s="48" t="s">
        <v>130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</row>
    <row r="21" spans="1:94" x14ac:dyDescent="0.25">
      <c r="A21" s="7"/>
      <c r="B21" s="190"/>
      <c r="C21" s="34" t="s">
        <v>75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</row>
    <row r="22" spans="1:94" x14ac:dyDescent="0.25">
      <c r="A22" s="7"/>
      <c r="B22" s="190"/>
      <c r="C22" s="48" t="s">
        <v>131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</row>
    <row r="23" spans="1:94" x14ac:dyDescent="0.25">
      <c r="A23" s="7"/>
      <c r="B23" s="190"/>
      <c r="C23" s="34" t="s">
        <v>75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</row>
    <row r="24" spans="1:94" x14ac:dyDescent="0.25">
      <c r="A24" s="7"/>
      <c r="B24" s="190"/>
      <c r="C24" s="48" t="s">
        <v>132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</row>
    <row r="25" spans="1:94" x14ac:dyDescent="0.25">
      <c r="A25" s="7"/>
      <c r="B25" s="190"/>
      <c r="C25" s="34" t="s">
        <v>75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</row>
    <row r="26" spans="1:94" x14ac:dyDescent="0.25">
      <c r="A26" s="7"/>
      <c r="B26" s="190"/>
      <c r="C26" s="48" t="s">
        <v>133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</row>
    <row r="27" spans="1:94" x14ac:dyDescent="0.25">
      <c r="A27" s="7"/>
      <c r="B27" s="191"/>
      <c r="C27" s="90" t="s">
        <v>75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</row>
    <row r="28" spans="1:94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4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143</v>
      </c>
      <c r="T29" s="93" t="s">
        <v>0</v>
      </c>
      <c r="U29" s="93" t="s">
        <v>1</v>
      </c>
      <c r="V29" s="93" t="s">
        <v>147</v>
      </c>
      <c r="W29" s="93" t="s">
        <v>2</v>
      </c>
      <c r="X29" s="93" t="s">
        <v>3</v>
      </c>
      <c r="Y29" s="93" t="s">
        <v>4</v>
      </c>
      <c r="Z29" s="93" t="s">
        <v>150</v>
      </c>
      <c r="AA29" s="93" t="s">
        <v>5</v>
      </c>
      <c r="AB29" s="93" t="s">
        <v>6</v>
      </c>
      <c r="AC29" s="93" t="s">
        <v>7</v>
      </c>
      <c r="AD29" s="93" t="s">
        <v>8</v>
      </c>
      <c r="AE29" s="76">
        <v>2020</v>
      </c>
      <c r="AF29" s="16" t="s">
        <v>146</v>
      </c>
      <c r="AG29" s="16" t="s">
        <v>9</v>
      </c>
      <c r="AH29" s="16" t="s">
        <v>10</v>
      </c>
      <c r="AI29" s="16" t="s">
        <v>149</v>
      </c>
      <c r="AJ29" s="16" t="s">
        <v>11</v>
      </c>
      <c r="AK29" s="16" t="s">
        <v>12</v>
      </c>
      <c r="AL29" s="16" t="s">
        <v>13</v>
      </c>
      <c r="AM29" s="16" t="s">
        <v>152</v>
      </c>
      <c r="AN29" s="16" t="s">
        <v>14</v>
      </c>
      <c r="AO29" s="16" t="s">
        <v>15</v>
      </c>
      <c r="AP29" s="16" t="s">
        <v>16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jan-23(*)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apr-23(*)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aug-23(*)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jan-24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117</v>
      </c>
      <c r="BW29" s="84" t="s">
        <v>44</v>
      </c>
      <c r="BX29" s="84" t="s">
        <v>45</v>
      </c>
      <c r="BY29" s="84" t="s">
        <v>46</v>
      </c>
      <c r="BZ29" s="84" t="s">
        <v>120</v>
      </c>
      <c r="CA29" s="84" t="s">
        <v>47</v>
      </c>
      <c r="CB29" s="84" t="s">
        <v>48</v>
      </c>
      <c r="CC29" s="84" t="s">
        <v>49</v>
      </c>
      <c r="CD29" s="84" t="s">
        <v>215</v>
      </c>
      <c r="CE29" s="84" t="s">
        <v>60</v>
      </c>
      <c r="CF29" s="84" t="s">
        <v>114</v>
      </c>
      <c r="CG29" s="84" t="s">
        <v>62</v>
      </c>
      <c r="CH29" s="84" t="s">
        <v>63</v>
      </c>
      <c r="CI29" s="84" t="s">
        <v>118</v>
      </c>
      <c r="CJ29" s="84" t="s">
        <v>208</v>
      </c>
      <c r="CK29" s="84" t="s">
        <v>209</v>
      </c>
      <c r="CL29" s="84" t="s">
        <v>210</v>
      </c>
      <c r="CM29" s="84" t="s">
        <v>212</v>
      </c>
      <c r="CN29" s="84" t="s">
        <v>213</v>
      </c>
      <c r="CO29" s="84" t="s">
        <v>216</v>
      </c>
      <c r="CP29" s="84" t="s">
        <v>218</v>
      </c>
    </row>
    <row r="30" spans="1:94" ht="15.75" customHeight="1" x14ac:dyDescent="0.25">
      <c r="A30" s="7"/>
      <c r="B30" s="193" t="s">
        <v>138</v>
      </c>
      <c r="C30" s="20" t="s">
        <v>87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46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46">
        <v>115.76040446865036</v>
      </c>
      <c r="CL30" s="46">
        <v>278.9651986514815</v>
      </c>
      <c r="CM30" s="46">
        <v>32.727569444444441</v>
      </c>
      <c r="CN30" s="46">
        <v>111.89288510190362</v>
      </c>
      <c r="CO30" s="46">
        <v>45.359319630370365</v>
      </c>
      <c r="CP30" s="46">
        <v>58.035029931581768</v>
      </c>
    </row>
    <row r="31" spans="1:94" x14ac:dyDescent="0.25">
      <c r="A31" s="7"/>
      <c r="B31" s="190"/>
      <c r="C31" s="34" t="s">
        <v>74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</row>
    <row r="32" spans="1:94" x14ac:dyDescent="0.25">
      <c r="A32" s="7"/>
      <c r="B32" s="190"/>
      <c r="C32" s="47" t="s">
        <v>73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</row>
    <row r="33" spans="1:94" x14ac:dyDescent="0.25">
      <c r="A33" s="7"/>
      <c r="B33" s="190"/>
      <c r="C33" s="34" t="s">
        <v>89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</row>
    <row r="34" spans="1:94" x14ac:dyDescent="0.25">
      <c r="A34" s="7"/>
      <c r="B34" s="190"/>
      <c r="C34" s="34" t="s">
        <v>74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</row>
    <row r="35" spans="1:94" x14ac:dyDescent="0.25">
      <c r="A35" s="7"/>
      <c r="B35" s="190"/>
      <c r="C35" s="48" t="s">
        <v>125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</row>
    <row r="36" spans="1:94" x14ac:dyDescent="0.25">
      <c r="A36" s="7"/>
      <c r="B36" s="190"/>
      <c r="C36" s="34" t="s">
        <v>90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</row>
    <row r="37" spans="1:94" x14ac:dyDescent="0.25">
      <c r="A37" s="7"/>
      <c r="B37" s="190"/>
      <c r="C37" s="34" t="s">
        <v>75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34.631661024503167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</row>
    <row r="38" spans="1:94" x14ac:dyDescent="0.25">
      <c r="A38" s="7"/>
      <c r="B38" s="190"/>
      <c r="C38" s="48" t="s">
        <v>127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</row>
    <row r="39" spans="1:94" x14ac:dyDescent="0.25">
      <c r="A39" s="7"/>
      <c r="B39" s="190"/>
      <c r="C39" s="34" t="s">
        <v>90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</row>
    <row r="40" spans="1:94" x14ac:dyDescent="0.25">
      <c r="A40" s="7"/>
      <c r="B40" s="190"/>
      <c r="C40" s="34" t="s">
        <v>75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</row>
    <row r="41" spans="1:94" x14ac:dyDescent="0.25">
      <c r="A41" s="7"/>
      <c r="B41" s="190"/>
      <c r="C41" s="48" t="s">
        <v>134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</row>
    <row r="42" spans="1:94" x14ac:dyDescent="0.25">
      <c r="A42" s="7"/>
      <c r="B42" s="190"/>
      <c r="C42" s="34" t="s">
        <v>90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</row>
    <row r="43" spans="1:94" x14ac:dyDescent="0.25">
      <c r="A43" s="7"/>
      <c r="B43" s="190"/>
      <c r="C43" s="34" t="s">
        <v>75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</row>
    <row r="44" spans="1:94" x14ac:dyDescent="0.25">
      <c r="A44" s="7"/>
      <c r="B44" s="190"/>
      <c r="C44" s="47" t="s">
        <v>129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</row>
    <row r="45" spans="1:94" x14ac:dyDescent="0.25">
      <c r="A45" s="7"/>
      <c r="B45" s="190"/>
      <c r="C45" s="34" t="s">
        <v>89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</row>
    <row r="46" spans="1:94" x14ac:dyDescent="0.25">
      <c r="A46" s="7"/>
      <c r="B46" s="190"/>
      <c r="C46" s="34" t="s">
        <v>74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</row>
    <row r="47" spans="1:94" x14ac:dyDescent="0.25">
      <c r="A47" s="7"/>
      <c r="B47" s="190"/>
      <c r="C47" s="48" t="s">
        <v>135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</row>
    <row r="48" spans="1:94" x14ac:dyDescent="0.25">
      <c r="A48" s="7"/>
      <c r="B48" s="190"/>
      <c r="C48" s="34" t="s">
        <v>90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</row>
    <row r="49" spans="1:94" x14ac:dyDescent="0.25">
      <c r="A49" s="7"/>
      <c r="B49" s="190"/>
      <c r="C49" s="34" t="s">
        <v>75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</row>
    <row r="50" spans="1:94" x14ac:dyDescent="0.25">
      <c r="A50" s="7"/>
      <c r="B50" s="190"/>
      <c r="C50" s="48" t="s">
        <v>136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</row>
    <row r="51" spans="1:94" x14ac:dyDescent="0.25">
      <c r="A51" s="7"/>
      <c r="B51" s="190"/>
      <c r="C51" s="34" t="s">
        <v>90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</row>
    <row r="52" spans="1:94" x14ac:dyDescent="0.25">
      <c r="A52" s="7"/>
      <c r="B52" s="190"/>
      <c r="C52" s="34" t="s">
        <v>75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</row>
    <row r="53" spans="1:94" x14ac:dyDescent="0.25">
      <c r="A53" s="7"/>
      <c r="B53" s="190"/>
      <c r="C53" s="48" t="s">
        <v>132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</row>
    <row r="54" spans="1:94" x14ac:dyDescent="0.25">
      <c r="A54" s="7"/>
      <c r="B54" s="190"/>
      <c r="C54" s="34" t="s">
        <v>90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</row>
    <row r="55" spans="1:94" x14ac:dyDescent="0.25">
      <c r="A55" s="7"/>
      <c r="B55" s="190"/>
      <c r="C55" s="34" t="s">
        <v>75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</row>
    <row r="56" spans="1:94" x14ac:dyDescent="0.25">
      <c r="A56" s="7"/>
      <c r="B56" s="190"/>
      <c r="C56" s="48" t="s">
        <v>137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</row>
    <row r="57" spans="1:94" x14ac:dyDescent="0.25">
      <c r="A57" s="7"/>
      <c r="B57" s="190"/>
      <c r="C57" s="34" t="s">
        <v>90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</row>
    <row r="58" spans="1:94" x14ac:dyDescent="0.25">
      <c r="A58" s="7"/>
      <c r="B58" s="191"/>
      <c r="C58" s="90" t="s">
        <v>75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</row>
    <row r="59" spans="1:94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4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143</v>
      </c>
      <c r="T60" s="93" t="s">
        <v>0</v>
      </c>
      <c r="U60" s="93" t="s">
        <v>1</v>
      </c>
      <c r="V60" s="93" t="s">
        <v>147</v>
      </c>
      <c r="W60" s="93" t="s">
        <v>2</v>
      </c>
      <c r="X60" s="93" t="s">
        <v>3</v>
      </c>
      <c r="Y60" s="93" t="s">
        <v>4</v>
      </c>
      <c r="Z60" s="93" t="s">
        <v>150</v>
      </c>
      <c r="AA60" s="93" t="s">
        <v>5</v>
      </c>
      <c r="AB60" s="93" t="s">
        <v>6</v>
      </c>
      <c r="AC60" s="93" t="s">
        <v>7</v>
      </c>
      <c r="AD60" s="93" t="s">
        <v>8</v>
      </c>
      <c r="AE60" s="76">
        <v>2020</v>
      </c>
      <c r="AF60" s="16" t="s">
        <v>146</v>
      </c>
      <c r="AG60" s="16" t="s">
        <v>9</v>
      </c>
      <c r="AH60" s="16" t="s">
        <v>10</v>
      </c>
      <c r="AI60" s="16" t="s">
        <v>149</v>
      </c>
      <c r="AJ60" s="16" t="s">
        <v>11</v>
      </c>
      <c r="AK60" s="16" t="s">
        <v>12</v>
      </c>
      <c r="AL60" s="16" t="s">
        <v>13</v>
      </c>
      <c r="AM60" s="16" t="s">
        <v>152</v>
      </c>
      <c r="AN60" s="16" t="s">
        <v>14</v>
      </c>
      <c r="AO60" s="16" t="s">
        <v>15</v>
      </c>
      <c r="AP60" s="16" t="s">
        <v>16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jan-23(*)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apr-23(*)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aug-23(*)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jan-24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117</v>
      </c>
      <c r="BW60" s="84" t="s">
        <v>44</v>
      </c>
      <c r="BX60" s="84" t="s">
        <v>45</v>
      </c>
      <c r="BY60" s="84" t="s">
        <v>46</v>
      </c>
      <c r="BZ60" s="84" t="s">
        <v>120</v>
      </c>
      <c r="CA60" s="84" t="s">
        <v>47</v>
      </c>
      <c r="CB60" s="84" t="s">
        <v>48</v>
      </c>
      <c r="CC60" s="84" t="s">
        <v>49</v>
      </c>
      <c r="CD60" s="84" t="s">
        <v>215</v>
      </c>
      <c r="CE60" s="84" t="s">
        <v>60</v>
      </c>
      <c r="CF60" s="84" t="s">
        <v>114</v>
      </c>
      <c r="CG60" s="84" t="s">
        <v>62</v>
      </c>
      <c r="CH60" s="84" t="s">
        <v>63</v>
      </c>
      <c r="CI60" s="84" t="s">
        <v>118</v>
      </c>
      <c r="CJ60" s="84" t="s">
        <v>208</v>
      </c>
      <c r="CK60" s="84" t="s">
        <v>209</v>
      </c>
      <c r="CL60" s="84" t="s">
        <v>210</v>
      </c>
      <c r="CM60" s="84" t="s">
        <v>212</v>
      </c>
      <c r="CN60" s="84" t="s">
        <v>213</v>
      </c>
      <c r="CO60" s="84" t="s">
        <v>216</v>
      </c>
      <c r="CP60" s="84" t="s">
        <v>218</v>
      </c>
    </row>
    <row r="61" spans="1:94" ht="15.75" customHeight="1" x14ac:dyDescent="0.25">
      <c r="A61" s="7"/>
      <c r="B61" s="193" t="s">
        <v>139</v>
      </c>
      <c r="C61" s="99" t="s">
        <v>140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46">
        <v>0</v>
      </c>
      <c r="CL61" s="46">
        <v>120.76016658189322</v>
      </c>
      <c r="CM61" s="46">
        <v>13.371692532112322</v>
      </c>
      <c r="CN61" s="46">
        <v>31.373391203703704</v>
      </c>
      <c r="CO61" s="46">
        <v>101.08035804564727</v>
      </c>
      <c r="CP61" s="46">
        <v>5</v>
      </c>
    </row>
    <row r="62" spans="1:94" x14ac:dyDescent="0.25">
      <c r="A62" s="7"/>
      <c r="B62" s="190"/>
      <c r="C62" s="22" t="s">
        <v>74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</row>
    <row r="63" spans="1:94" x14ac:dyDescent="0.25">
      <c r="A63" s="7"/>
      <c r="B63" s="190"/>
      <c r="C63" s="27" t="s">
        <v>126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</row>
    <row r="64" spans="1:94" x14ac:dyDescent="0.25">
      <c r="A64" s="7"/>
      <c r="B64" s="190"/>
      <c r="C64" s="22" t="s">
        <v>97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</row>
    <row r="65" spans="1:94" x14ac:dyDescent="0.25">
      <c r="A65" s="7"/>
      <c r="B65" s="190"/>
      <c r="C65" s="6" t="s">
        <v>74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</row>
    <row r="66" spans="1:94" x14ac:dyDescent="0.25">
      <c r="A66" s="7"/>
      <c r="B66" s="190"/>
      <c r="C66" s="47" t="s">
        <v>141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</row>
    <row r="67" spans="1:94" x14ac:dyDescent="0.25">
      <c r="A67" s="7"/>
      <c r="B67" s="190"/>
      <c r="C67" s="22" t="s">
        <v>97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</row>
    <row r="68" spans="1:94" x14ac:dyDescent="0.25">
      <c r="A68" s="7"/>
      <c r="B68" s="191"/>
      <c r="C68" s="102" t="s">
        <v>74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</row>
    <row r="69" spans="1:94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4" s="7" customFormat="1" ht="15.75" x14ac:dyDescent="0.25">
      <c r="B70" s="62" t="s">
        <v>108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4" s="7" customFormat="1" ht="15.75" x14ac:dyDescent="0.25">
      <c r="B71" s="62" t="s">
        <v>98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4" s="7" customFormat="1" ht="15.75" x14ac:dyDescent="0.25">
      <c r="B72" s="62" t="s">
        <v>99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4" s="7" customFormat="1" ht="15.75" x14ac:dyDescent="0.25">
      <c r="B73" s="63" t="s">
        <v>220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4" s="7" customFormat="1" ht="15.75" x14ac:dyDescent="0.25">
      <c r="B74" s="62" t="s">
        <v>100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4" s="7" customFormat="1" ht="15.75" x14ac:dyDescent="0.25">
      <c r="B75" s="62" t="s">
        <v>101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4" s="7" customFormat="1" ht="15.75" x14ac:dyDescent="0.25">
      <c r="B76" s="62" t="s">
        <v>102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4" s="7" customFormat="1" ht="15.75" x14ac:dyDescent="0.25">
      <c r="B77" s="62" t="s">
        <v>103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4" s="7" customFormat="1" ht="15.75" x14ac:dyDescent="0.25">
      <c r="B78" s="62" t="s">
        <v>104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4" s="7" customFormat="1" ht="15.75" x14ac:dyDescent="0.25">
      <c r="B79" s="62" t="s">
        <v>105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4" s="7" customFormat="1" x14ac:dyDescent="0.25">
      <c r="B80" s="64" t="s">
        <v>142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2:79" s="7" customFormat="1" ht="15.75" x14ac:dyDescent="0.25">
      <c r="B81" s="62" t="s">
        <v>107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2:79" hidden="1" x14ac:dyDescent="0.25">
      <c r="O82" s="7"/>
    </row>
    <row r="83" spans="2:79" hidden="1" x14ac:dyDescent="0.25">
      <c r="O83" s="7"/>
    </row>
    <row r="84" spans="2:79" hidden="1" x14ac:dyDescent="0.25">
      <c r="O84" s="7"/>
    </row>
    <row r="85" spans="2:79" hidden="1" x14ac:dyDescent="0.25">
      <c r="O85" s="7"/>
    </row>
    <row r="86" spans="2:79" hidden="1" x14ac:dyDescent="0.25">
      <c r="O86" s="7"/>
    </row>
    <row r="87" spans="2:79" hidden="1" x14ac:dyDescent="0.25">
      <c r="O87" s="7"/>
    </row>
    <row r="88" spans="2:79" hidden="1" x14ac:dyDescent="0.25">
      <c r="O88" s="7"/>
    </row>
    <row r="89" spans="2:79" hidden="1" x14ac:dyDescent="0.25">
      <c r="O89" s="7"/>
    </row>
    <row r="90" spans="2:79" hidden="1" x14ac:dyDescent="0.25">
      <c r="O90" s="7"/>
    </row>
    <row r="91" spans="2:79" hidden="1" x14ac:dyDescent="0.25">
      <c r="O91" s="7"/>
    </row>
    <row r="92" spans="2:79" hidden="1" x14ac:dyDescent="0.25">
      <c r="O92" s="7"/>
    </row>
    <row r="93" spans="2:79" hidden="1" x14ac:dyDescent="0.25">
      <c r="O93" s="7"/>
    </row>
    <row r="94" spans="2:79" hidden="1" x14ac:dyDescent="0.25">
      <c r="O94" s="7"/>
    </row>
    <row r="95" spans="2:79" hidden="1" x14ac:dyDescent="0.25">
      <c r="O95" s="7"/>
    </row>
    <row r="96" spans="2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Q137"/>
  <sheetViews>
    <sheetView showGridLines="0" zoomScaleNormal="100" workbookViewId="0">
      <pane xSplit="3" topLeftCell="BZ1" activePane="topRight" state="frozen"/>
      <selection activeCell="B103" sqref="B103:B124"/>
      <selection pane="topRight" activeCell="CC11" sqref="CC11:CC12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95" ht="18.75" x14ac:dyDescent="0.3">
      <c r="B5" s="188" t="s">
        <v>153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</row>
    <row r="6" spans="2:95" x14ac:dyDescent="0.25">
      <c r="B6" s="192" t="s">
        <v>122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</row>
    <row r="7" spans="2:95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5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143</v>
      </c>
      <c r="U8" s="109" t="s">
        <v>0</v>
      </c>
      <c r="V8" s="109" t="s">
        <v>1</v>
      </c>
      <c r="W8" s="109" t="s">
        <v>147</v>
      </c>
      <c r="X8" s="109" t="s">
        <v>2</v>
      </c>
      <c r="Y8" s="109" t="s">
        <v>3</v>
      </c>
      <c r="Z8" s="109" t="s">
        <v>4</v>
      </c>
      <c r="AA8" s="109" t="s">
        <v>150</v>
      </c>
      <c r="AB8" s="109" t="s">
        <v>5</v>
      </c>
      <c r="AC8" s="109" t="s">
        <v>6</v>
      </c>
      <c r="AD8" s="109" t="s">
        <v>7</v>
      </c>
      <c r="AE8" s="109" t="s">
        <v>8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17</v>
      </c>
      <c r="BG8" s="14" t="s">
        <v>144</v>
      </c>
      <c r="BH8" s="14" t="s">
        <v>19</v>
      </c>
      <c r="BI8" s="14" t="s">
        <v>26</v>
      </c>
      <c r="BJ8" s="14" t="s">
        <v>148</v>
      </c>
      <c r="BK8" s="14" t="s">
        <v>28</v>
      </c>
      <c r="BL8" s="14" t="s">
        <v>30</v>
      </c>
      <c r="BM8" s="110" t="s">
        <v>32</v>
      </c>
      <c r="BN8" s="110" t="s">
        <v>151</v>
      </c>
      <c r="BO8" s="110" t="s">
        <v>34</v>
      </c>
      <c r="BP8" s="110" t="s">
        <v>36</v>
      </c>
      <c r="BQ8" s="110" t="s">
        <v>38</v>
      </c>
      <c r="BR8" s="110" t="s">
        <v>40</v>
      </c>
      <c r="BS8" s="110" t="s">
        <v>41</v>
      </c>
      <c r="BT8" s="110" t="s">
        <v>113</v>
      </c>
      <c r="BU8" s="110" t="s">
        <v>42</v>
      </c>
      <c r="BV8" s="110" t="s">
        <v>43</v>
      </c>
      <c r="BW8" s="110" t="s">
        <v>117</v>
      </c>
      <c r="BX8" s="110" t="s">
        <v>44</v>
      </c>
      <c r="BY8" s="84" t="s">
        <v>45</v>
      </c>
      <c r="BZ8" s="84" t="s">
        <v>46</v>
      </c>
      <c r="CA8" s="84" t="s">
        <v>120</v>
      </c>
      <c r="CB8" s="84" t="s">
        <v>47</v>
      </c>
      <c r="CC8" s="84" t="s">
        <v>48</v>
      </c>
      <c r="CD8" s="84" t="s">
        <v>49</v>
      </c>
      <c r="CE8" s="84" t="s">
        <v>215</v>
      </c>
      <c r="CF8" s="84" t="s">
        <v>60</v>
      </c>
      <c r="CG8" s="84" t="s">
        <v>114</v>
      </c>
      <c r="CH8" s="84" t="s">
        <v>62</v>
      </c>
      <c r="CI8" s="84" t="s">
        <v>63</v>
      </c>
      <c r="CJ8" s="84" t="s">
        <v>118</v>
      </c>
      <c r="CK8" s="84" t="s">
        <v>208</v>
      </c>
      <c r="CL8" s="84" t="s">
        <v>209</v>
      </c>
      <c r="CM8" s="84" t="s">
        <v>210</v>
      </c>
      <c r="CN8" s="84" t="s">
        <v>212</v>
      </c>
      <c r="CO8" s="84" t="s">
        <v>213</v>
      </c>
      <c r="CP8" s="84" t="s">
        <v>216</v>
      </c>
      <c r="CQ8" s="84" t="s">
        <v>218</v>
      </c>
    </row>
    <row r="9" spans="2:95" ht="15" customHeight="1" x14ac:dyDescent="0.25">
      <c r="B9" s="195" t="s">
        <v>160</v>
      </c>
      <c r="C9" s="21" t="s">
        <v>123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</row>
    <row r="10" spans="2:95" x14ac:dyDescent="0.25">
      <c r="B10" s="190"/>
      <c r="C10" s="34" t="s">
        <v>154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0.10583430000954647</v>
      </c>
      <c r="CH10" s="23">
        <v>0.23003966565919698</v>
      </c>
      <c r="CI10" s="23">
        <v>1.1425186987154901</v>
      </c>
      <c r="CJ10" s="23">
        <v>0.21241605601766922</v>
      </c>
      <c r="CK10" s="23">
        <v>0.32555760746981421</v>
      </c>
      <c r="CL10" s="23">
        <v>0.39284250382697339</v>
      </c>
      <c r="CM10" s="23">
        <v>7.1970142545674978E-2</v>
      </c>
      <c r="CN10" s="23">
        <v>0.30749914055064398</v>
      </c>
      <c r="CO10" s="23">
        <v>0.53998014756042612</v>
      </c>
      <c r="CP10" s="23">
        <v>0.30780968046485041</v>
      </c>
      <c r="CQ10" s="23">
        <v>0.52033304842984385</v>
      </c>
    </row>
    <row r="11" spans="2:95" x14ac:dyDescent="0.25">
      <c r="B11" s="190"/>
      <c r="C11" s="47" t="s">
        <v>73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</row>
    <row r="12" spans="2:95" x14ac:dyDescent="0.25">
      <c r="B12" s="190"/>
      <c r="C12" s="34" t="s">
        <v>156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</row>
    <row r="13" spans="2:95" x14ac:dyDescent="0.25">
      <c r="B13" s="190"/>
      <c r="C13" s="34" t="s">
        <v>154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4.9491138934814355E-2</v>
      </c>
      <c r="CH13" s="23">
        <v>0.14448246932481876</v>
      </c>
      <c r="CI13" s="23">
        <v>1.0882816949451872</v>
      </c>
      <c r="CJ13" s="23">
        <v>0.19494699097593579</v>
      </c>
      <c r="CK13" s="23">
        <v>0.31296757279020132</v>
      </c>
      <c r="CL13" s="23">
        <v>0.12987978419604732</v>
      </c>
      <c r="CM13" s="23">
        <v>6.7325885326556409E-2</v>
      </c>
      <c r="CN13" s="23">
        <v>0.23951679238350868</v>
      </c>
      <c r="CO13" s="23">
        <v>0.49925589633514467</v>
      </c>
      <c r="CP13" s="23">
        <v>0.20974375007334628</v>
      </c>
      <c r="CQ13" s="23">
        <v>0.41088296557868481</v>
      </c>
    </row>
    <row r="14" spans="2:95" x14ac:dyDescent="0.25">
      <c r="B14" s="190"/>
      <c r="C14" s="48" t="s">
        <v>76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</row>
    <row r="15" spans="2:95" x14ac:dyDescent="0.25">
      <c r="B15" s="190"/>
      <c r="C15" s="34" t="s">
        <v>157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</row>
    <row r="16" spans="2:95" x14ac:dyDescent="0.25">
      <c r="B16" s="190"/>
      <c r="C16" s="34" t="s">
        <v>155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2.5764005447447462E-3</v>
      </c>
      <c r="CH16" s="23">
        <v>4.5668045648073457E-3</v>
      </c>
      <c r="CI16" s="23">
        <v>0.36418550193716182</v>
      </c>
      <c r="CJ16" s="23">
        <v>0.14301175724199797</v>
      </c>
      <c r="CK16" s="23">
        <v>0.23623899358502284</v>
      </c>
      <c r="CL16" s="23">
        <v>0.11041220463612847</v>
      </c>
      <c r="CM16" s="23">
        <v>2.0411146936486789E-2</v>
      </c>
      <c r="CN16" s="23">
        <v>1.3037207941735051E-2</v>
      </c>
      <c r="CO16" s="23">
        <v>0.38612025603580413</v>
      </c>
      <c r="CP16" s="23">
        <v>0.15305985651183968</v>
      </c>
      <c r="CQ16" s="23">
        <v>0.33566833080098812</v>
      </c>
    </row>
    <row r="17" spans="2:95" x14ac:dyDescent="0.25">
      <c r="B17" s="190"/>
      <c r="C17" s="48" t="s">
        <v>77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</row>
    <row r="18" spans="2:95" x14ac:dyDescent="0.25">
      <c r="B18" s="190"/>
      <c r="C18" s="34" t="s">
        <v>157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</row>
    <row r="19" spans="2:95" x14ac:dyDescent="0.25">
      <c r="B19" s="190"/>
      <c r="C19" s="34" t="s">
        <v>155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</row>
    <row r="20" spans="2:95" x14ac:dyDescent="0.25">
      <c r="B20" s="190"/>
      <c r="C20" s="48" t="s">
        <v>159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</row>
    <row r="21" spans="2:95" x14ac:dyDescent="0.25">
      <c r="B21" s="190"/>
      <c r="C21" s="34" t="s">
        <v>157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</row>
    <row r="22" spans="2:95" x14ac:dyDescent="0.25">
      <c r="B22" s="190"/>
      <c r="C22" s="34" t="s">
        <v>155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4.6914738390069613E-2</v>
      </c>
      <c r="CH22" s="23">
        <v>0.13991566476001141</v>
      </c>
      <c r="CI22" s="23">
        <v>0.72409619300802586</v>
      </c>
      <c r="CJ22" s="23">
        <v>5.1935233733937818E-2</v>
      </c>
      <c r="CK22" s="23">
        <v>0</v>
      </c>
      <c r="CL22" s="23">
        <v>1.9467579559918815E-2</v>
      </c>
      <c r="CM22" s="23">
        <v>4.6914738390069613E-2</v>
      </c>
      <c r="CN22" s="23">
        <v>0.22647958444177363</v>
      </c>
      <c r="CO22" s="23">
        <v>0.1131356402993406</v>
      </c>
      <c r="CP22" s="23">
        <v>5.6683893561506549E-2</v>
      </c>
      <c r="CQ22" s="23">
        <v>0</v>
      </c>
    </row>
    <row r="23" spans="2:95" x14ac:dyDescent="0.25">
      <c r="B23" s="190"/>
      <c r="C23" s="48" t="s">
        <v>109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</row>
    <row r="24" spans="2:95" x14ac:dyDescent="0.25">
      <c r="B24" s="190"/>
      <c r="C24" s="34" t="s">
        <v>157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</row>
    <row r="25" spans="2:95" x14ac:dyDescent="0.25">
      <c r="B25" s="190"/>
      <c r="C25" s="34" t="s">
        <v>155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7.6728579205178352E-2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7.5214634777696632E-2</v>
      </c>
    </row>
    <row r="26" spans="2:95" x14ac:dyDescent="0.25">
      <c r="B26" s="190"/>
      <c r="C26" s="111" t="s">
        <v>161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</row>
    <row r="27" spans="2:95" x14ac:dyDescent="0.25">
      <c r="B27" s="190"/>
      <c r="C27" s="34" t="s">
        <v>155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3.244261115658282E-3</v>
      </c>
      <c r="CI27" s="116">
        <v>0.8270309152938724</v>
      </c>
      <c r="CJ27" s="116">
        <v>6.9023760443835999E-2</v>
      </c>
      <c r="CK27" s="116">
        <v>0.13915781833820337</v>
      </c>
      <c r="CL27" s="116">
        <v>2.2357554502004585E-2</v>
      </c>
      <c r="CM27" s="116">
        <v>5.6881705149778184E-3</v>
      </c>
      <c r="CN27" s="116">
        <v>3.244261115658282E-3</v>
      </c>
      <c r="CO27" s="116">
        <v>0.24821920701492262</v>
      </c>
      <c r="CP27" s="116">
        <v>7.3220688297816791E-2</v>
      </c>
      <c r="CQ27" s="116">
        <v>0.15548630454338244</v>
      </c>
    </row>
    <row r="28" spans="2:95" x14ac:dyDescent="0.25">
      <c r="B28" s="190"/>
      <c r="C28" s="111" t="s">
        <v>162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</row>
    <row r="29" spans="2:95" x14ac:dyDescent="0.25">
      <c r="B29" s="190"/>
      <c r="C29" s="34" t="s">
        <v>155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4.6914738390069613E-2</v>
      </c>
      <c r="CH29" s="116">
        <v>0.14123820820916047</v>
      </c>
      <c r="CI29" s="116">
        <v>0.25873552082980422</v>
      </c>
      <c r="CJ29" s="116">
        <v>0.12357679329641053</v>
      </c>
      <c r="CK29" s="116">
        <v>0.17054681269458272</v>
      </c>
      <c r="CL29" s="116">
        <v>0.10439521246414342</v>
      </c>
      <c r="CM29" s="116">
        <v>6.1272404998047043E-2</v>
      </c>
      <c r="CN29" s="116">
        <v>0.22806244620974697</v>
      </c>
      <c r="CO29" s="116">
        <v>0.24878480630783789</v>
      </c>
      <c r="CP29" s="116">
        <v>0.13455598701188187</v>
      </c>
      <c r="CQ29" s="116">
        <v>0.24961099119840099</v>
      </c>
    </row>
    <row r="30" spans="2:95" x14ac:dyDescent="0.25">
      <c r="B30" s="190"/>
      <c r="C30" s="111" t="s">
        <v>163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</row>
    <row r="31" spans="2:95" x14ac:dyDescent="0.25">
      <c r="B31" s="190"/>
      <c r="C31" s="34" t="s">
        <v>155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2.5764005447447462E-3</v>
      </c>
      <c r="CH31" s="23">
        <v>0</v>
      </c>
      <c r="CI31" s="23">
        <v>2.5152588215112798E-3</v>
      </c>
      <c r="CJ31" s="23">
        <v>2.3464372356892006E-3</v>
      </c>
      <c r="CK31" s="23">
        <v>3.2629417574151073E-3</v>
      </c>
      <c r="CL31" s="23">
        <v>3.1270172298992495E-3</v>
      </c>
      <c r="CM31" s="23">
        <v>3.6530981353154093E-4</v>
      </c>
      <c r="CN31" s="23">
        <v>8.2100850581034186E-3</v>
      </c>
      <c r="CO31" s="23">
        <v>2.2518830123840587E-3</v>
      </c>
      <c r="CP31" s="23">
        <v>1.9670747636475932E-3</v>
      </c>
      <c r="CQ31" s="23">
        <v>5.785669836900955E-3</v>
      </c>
    </row>
    <row r="32" spans="2:95" x14ac:dyDescent="0.25">
      <c r="B32" s="190"/>
      <c r="C32" s="47" t="s">
        <v>110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</row>
    <row r="33" spans="2:95" x14ac:dyDescent="0.25">
      <c r="B33" s="190"/>
      <c r="C33" s="34" t="s">
        <v>156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</row>
    <row r="34" spans="2:95" x14ac:dyDescent="0.25">
      <c r="B34" s="190"/>
      <c r="C34" s="34" t="s">
        <v>154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5.6343161074732084E-2</v>
      </c>
      <c r="CH34" s="23">
        <v>8.5557196334378235E-2</v>
      </c>
      <c r="CI34" s="23">
        <v>5.4237003770302585E-2</v>
      </c>
      <c r="CJ34" s="23">
        <v>1.7469065041733432E-2</v>
      </c>
      <c r="CK34" s="23">
        <v>1.2590034679612941E-2</v>
      </c>
      <c r="CL34" s="23">
        <v>0.26296271963092616</v>
      </c>
      <c r="CM34" s="23">
        <v>4.6442572191185798E-3</v>
      </c>
      <c r="CN34" s="23">
        <v>6.7982348167135345E-2</v>
      </c>
      <c r="CO34" s="23">
        <v>4.0724251225281456E-2</v>
      </c>
      <c r="CP34" s="23">
        <v>9.8065930391504144E-2</v>
      </c>
      <c r="CQ34" s="23">
        <v>0.10945008285115912</v>
      </c>
    </row>
    <row r="35" spans="2:95" x14ac:dyDescent="0.25">
      <c r="B35" s="190"/>
      <c r="C35" s="48" t="s">
        <v>164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</row>
    <row r="36" spans="2:95" x14ac:dyDescent="0.25">
      <c r="B36" s="190"/>
      <c r="C36" s="34" t="s">
        <v>157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</row>
    <row r="37" spans="2:95" x14ac:dyDescent="0.25">
      <c r="B37" s="190"/>
      <c r="C37" s="34" t="s">
        <v>155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5.6343161074732084E-2</v>
      </c>
      <c r="CH37" s="23">
        <v>7.8347634341506489E-2</v>
      </c>
      <c r="CI37" s="23">
        <v>5.4237003770302585E-2</v>
      </c>
      <c r="CJ37" s="23">
        <v>1.7469065041733432E-2</v>
      </c>
      <c r="CK37" s="23">
        <v>5.2950292825953392E-3</v>
      </c>
      <c r="CL37" s="23">
        <v>0.26296271963092616</v>
      </c>
      <c r="CM37" s="23">
        <v>4.6442572191185798E-3</v>
      </c>
      <c r="CN37" s="23">
        <v>6.0917626906714088E-2</v>
      </c>
      <c r="CO37" s="23">
        <v>4.0724251225281456E-2</v>
      </c>
      <c r="CP37" s="23">
        <v>9.8065930391504144E-2</v>
      </c>
      <c r="CQ37" s="23">
        <v>8.3357022092433841E-2</v>
      </c>
    </row>
    <row r="38" spans="2:95" x14ac:dyDescent="0.25">
      <c r="B38" s="190"/>
      <c r="C38" s="48" t="s">
        <v>165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</row>
    <row r="39" spans="2:95" x14ac:dyDescent="0.25">
      <c r="B39" s="190"/>
      <c r="C39" s="34" t="s">
        <v>157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</row>
    <row r="40" spans="2:95" x14ac:dyDescent="0.25">
      <c r="B40" s="190"/>
      <c r="C40" s="34" t="s">
        <v>155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</row>
    <row r="41" spans="2:95" x14ac:dyDescent="0.25">
      <c r="B41" s="190"/>
      <c r="C41" s="48" t="s">
        <v>133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</row>
    <row r="42" spans="2:95" x14ac:dyDescent="0.25">
      <c r="B42" s="190"/>
      <c r="C42" s="34" t="s">
        <v>157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</row>
    <row r="43" spans="2:95" x14ac:dyDescent="0.25">
      <c r="B43" s="190"/>
      <c r="C43" s="34" t="s">
        <v>155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7.2095619928717602E-3</v>
      </c>
      <c r="CI43" s="121">
        <v>0</v>
      </c>
      <c r="CJ43" s="121">
        <v>0</v>
      </c>
      <c r="CK43" s="121">
        <v>7.2950053970176022E-3</v>
      </c>
      <c r="CL43" s="121">
        <v>0</v>
      </c>
      <c r="CM43" s="121">
        <v>0</v>
      </c>
      <c r="CN43" s="121">
        <v>7.0647212604212804E-3</v>
      </c>
      <c r="CO43" s="121">
        <v>0</v>
      </c>
      <c r="CP43" s="121">
        <v>0</v>
      </c>
      <c r="CQ43" s="121">
        <v>2.609306075872524E-2</v>
      </c>
    </row>
    <row r="44" spans="2:95" x14ac:dyDescent="0.25">
      <c r="B44" s="196"/>
      <c r="C44" s="111" t="s">
        <v>161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</row>
    <row r="45" spans="2:95" x14ac:dyDescent="0.25">
      <c r="B45" s="196"/>
      <c r="C45" s="34" t="s">
        <v>155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5.1096194401200661E-2</v>
      </c>
      <c r="CH45" s="121">
        <v>3.500638070923906E-2</v>
      </c>
      <c r="CI45" s="121">
        <v>2.5317787668078569E-2</v>
      </c>
      <c r="CJ45" s="121">
        <v>0</v>
      </c>
      <c r="CK45" s="121">
        <v>0</v>
      </c>
      <c r="CL45" s="121">
        <v>0.24243438773701942</v>
      </c>
      <c r="CM45" s="121">
        <v>0</v>
      </c>
      <c r="CN45" s="121">
        <v>4.6248686310889058E-3</v>
      </c>
      <c r="CO45" s="121">
        <v>5.8147455145464207E-3</v>
      </c>
      <c r="CP45" s="121">
        <v>7.4031498142842961E-2</v>
      </c>
      <c r="CQ45" s="121">
        <v>9.3623139621552817E-2</v>
      </c>
    </row>
    <row r="46" spans="2:95" x14ac:dyDescent="0.25">
      <c r="B46" s="196"/>
      <c r="C46" s="111" t="s">
        <v>162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</row>
    <row r="47" spans="2:95" x14ac:dyDescent="0.25">
      <c r="B47" s="196"/>
      <c r="C47" s="34" t="s">
        <v>155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5.2469666735314351E-3</v>
      </c>
      <c r="CH47" s="23">
        <v>5.0550815625139189E-2</v>
      </c>
      <c r="CI47" s="23">
        <v>2.8919216102224012E-2</v>
      </c>
      <c r="CJ47" s="23">
        <v>1.7469065041733432E-2</v>
      </c>
      <c r="CK47" s="23">
        <v>1.2590034679612941E-2</v>
      </c>
      <c r="CL47" s="23">
        <v>2.0528331893906914E-2</v>
      </c>
      <c r="CM47" s="23">
        <v>4.6442572191185798E-3</v>
      </c>
      <c r="CN47" s="23">
        <v>6.3357479536046452E-2</v>
      </c>
      <c r="CO47" s="23">
        <v>3.4909505710735048E-2</v>
      </c>
      <c r="CP47" s="23">
        <v>2.4034432248661201E-2</v>
      </c>
      <c r="CQ47" s="23">
        <v>1.5826943229606275E-2</v>
      </c>
    </row>
    <row r="48" spans="2:95" x14ac:dyDescent="0.25">
      <c r="B48" s="191"/>
      <c r="C48" s="138" t="s">
        <v>85</v>
      </c>
      <c r="D48" s="38">
        <f>+'1.Balance'!D42</f>
        <v>9656.2150442778748</v>
      </c>
      <c r="E48" s="38">
        <f>+'1.Balance'!E42</f>
        <v>10783.500792833722</v>
      </c>
      <c r="F48" s="38">
        <f>+'1.Balance'!F42</f>
        <v>13449.430538144894</v>
      </c>
      <c r="G48" s="38">
        <f>+'1.Balance'!G42</f>
        <v>17911.431640227955</v>
      </c>
      <c r="H48" s="38">
        <f>+'1.Balance'!H42</f>
        <v>24617.375860885302</v>
      </c>
      <c r="I48" s="38">
        <f>+'1.Balance'!I42</f>
        <v>22390.768739232484</v>
      </c>
      <c r="J48" s="38">
        <f>+'1.Balance'!J42</f>
        <v>27234.855804736468</v>
      </c>
      <c r="K48" s="38">
        <f>+'1.Balance'!K42</f>
        <v>33823.126233218332</v>
      </c>
      <c r="L48" s="38">
        <f>+'1.Balance'!L42</f>
        <v>33400.964653949079</v>
      </c>
      <c r="M48" s="38">
        <f>+'1.Balance'!M42</f>
        <v>38433.107149023846</v>
      </c>
      <c r="N48" s="38">
        <f>+'1.Balance'!N42</f>
        <v>40085.115382885582</v>
      </c>
      <c r="O48" s="38">
        <f>+'1.Balance'!O42</f>
        <v>36332.543570270391</v>
      </c>
      <c r="P48" s="38">
        <f>+'1.Balance'!P42</f>
        <v>36380.472401901789</v>
      </c>
      <c r="Q48" s="38">
        <f>+'1.Balance'!Q42</f>
        <v>39394.355365630952</v>
      </c>
      <c r="R48" s="38">
        <f>+'1.Balance'!R42</f>
        <v>40692.175200481201</v>
      </c>
      <c r="S48" s="38">
        <f>+'1.Balance'!S42</f>
        <v>38756.92773948449</v>
      </c>
      <c r="T48" s="38">
        <f>+'1.Balance'!T42</f>
        <v>36388.67142294455</v>
      </c>
      <c r="U48" s="38">
        <f>+'1.Balance'!U42</f>
        <v>36388.67142294455</v>
      </c>
      <c r="V48" s="38">
        <f>+'1.Balance'!V42</f>
        <v>36388.67142294455</v>
      </c>
      <c r="W48" s="38">
        <f>+'1.Balance'!W42</f>
        <v>36388.67142294455</v>
      </c>
      <c r="X48" s="38">
        <f>+'1.Balance'!X42</f>
        <v>36388.67142294455</v>
      </c>
      <c r="Y48" s="38">
        <f>+'1.Balance'!Y42</f>
        <v>36388.67142294455</v>
      </c>
      <c r="Z48" s="38">
        <f>+'1.Balance'!Z42</f>
        <v>36388.67142294455</v>
      </c>
      <c r="AA48" s="38">
        <f>+'1.Balance'!AA42</f>
        <v>36388.67142294455</v>
      </c>
      <c r="AB48" s="38">
        <f>+'1.Balance'!AB42</f>
        <v>36388.67142294455</v>
      </c>
      <c r="AC48" s="38">
        <f>+'1.Balance'!AC42</f>
        <v>36388.67142294455</v>
      </c>
      <c r="AD48" s="38">
        <f>+'1.Balance'!AD42</f>
        <v>36388.67142294455</v>
      </c>
      <c r="AE48" s="38">
        <f>+'1.Balance'!AE42</f>
        <v>36145.752389081623</v>
      </c>
      <c r="AF48" s="38">
        <f>+'1.Balance'!AE42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49487.646732597597</v>
      </c>
      <c r="CH48" s="38">
        <v>49487.646732597597</v>
      </c>
      <c r="CI48" s="38">
        <v>49487.646732597597</v>
      </c>
      <c r="CJ48" s="38">
        <v>49487.646732597597</v>
      </c>
      <c r="CK48" s="38">
        <v>49487.646732597597</v>
      </c>
      <c r="CL48" s="38">
        <v>49487.646732597597</v>
      </c>
      <c r="CM48" s="38">
        <v>49487.646732597597</v>
      </c>
      <c r="CN48" s="38">
        <v>49487.646732597597</v>
      </c>
      <c r="CO48" s="38">
        <v>49487.646732597597</v>
      </c>
      <c r="CP48" s="38">
        <v>49487.646732597597</v>
      </c>
      <c r="CQ48" s="38">
        <v>49487.646732597597</v>
      </c>
    </row>
    <row r="49" spans="2:95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5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143</v>
      </c>
      <c r="U50" s="109" t="s">
        <v>0</v>
      </c>
      <c r="V50" s="109" t="s">
        <v>1</v>
      </c>
      <c r="W50" s="109" t="s">
        <v>147</v>
      </c>
      <c r="X50" s="109" t="s">
        <v>2</v>
      </c>
      <c r="Y50" s="109" t="s">
        <v>3</v>
      </c>
      <c r="Z50" s="109" t="s">
        <v>4</v>
      </c>
      <c r="AA50" s="109" t="s">
        <v>150</v>
      </c>
      <c r="AB50" s="109" t="s">
        <v>5</v>
      </c>
      <c r="AC50" s="109" t="s">
        <v>6</v>
      </c>
      <c r="AD50" s="109" t="s">
        <v>7</v>
      </c>
      <c r="AE50" s="109" t="s">
        <v>8</v>
      </c>
      <c r="AF50" s="108">
        <v>2020</v>
      </c>
      <c r="AG50" s="17">
        <f>+AG8</f>
        <v>44197</v>
      </c>
      <c r="AH50" s="17">
        <f t="shared" ref="AH50:AS50" si="212">+AH8</f>
        <v>44228</v>
      </c>
      <c r="AI50" s="17">
        <f t="shared" si="212"/>
        <v>44256</v>
      </c>
      <c r="AJ50" s="17">
        <f t="shared" si="212"/>
        <v>44287</v>
      </c>
      <c r="AK50" s="17">
        <f t="shared" si="212"/>
        <v>44317</v>
      </c>
      <c r="AL50" s="17">
        <f t="shared" si="212"/>
        <v>44348</v>
      </c>
      <c r="AM50" s="17">
        <f t="shared" si="212"/>
        <v>44378</v>
      </c>
      <c r="AN50" s="17">
        <f t="shared" si="212"/>
        <v>44409</v>
      </c>
      <c r="AO50" s="17">
        <f t="shared" si="212"/>
        <v>44440</v>
      </c>
      <c r="AP50" s="17">
        <f t="shared" si="212"/>
        <v>44470</v>
      </c>
      <c r="AQ50" s="17">
        <f t="shared" si="212"/>
        <v>44501</v>
      </c>
      <c r="AR50" s="17">
        <f t="shared" si="212"/>
        <v>44531</v>
      </c>
      <c r="AS50" s="128">
        <f t="shared" si="212"/>
        <v>2021</v>
      </c>
      <c r="AT50" s="16">
        <f>+AT8</f>
        <v>44562</v>
      </c>
      <c r="AU50" s="16">
        <f t="shared" ref="AU50:BE50" si="213">+AU8</f>
        <v>44593</v>
      </c>
      <c r="AV50" s="16">
        <f t="shared" si="213"/>
        <v>44621</v>
      </c>
      <c r="AW50" s="16">
        <f t="shared" si="213"/>
        <v>44652</v>
      </c>
      <c r="AX50" s="16">
        <f t="shared" si="213"/>
        <v>44682</v>
      </c>
      <c r="AY50" s="16">
        <f t="shared" si="213"/>
        <v>44713</v>
      </c>
      <c r="AZ50" s="16">
        <f t="shared" si="213"/>
        <v>44743</v>
      </c>
      <c r="BA50" s="16">
        <f t="shared" si="213"/>
        <v>44774</v>
      </c>
      <c r="BB50" s="16">
        <f t="shared" si="213"/>
        <v>44805</v>
      </c>
      <c r="BC50" s="16">
        <f t="shared" si="213"/>
        <v>44835</v>
      </c>
      <c r="BD50" s="16">
        <f t="shared" si="213"/>
        <v>44866</v>
      </c>
      <c r="BE50" s="16">
        <f t="shared" si="213"/>
        <v>44896</v>
      </c>
      <c r="BF50" s="129" t="str">
        <f t="shared" ref="BF50" si="214">BF8</f>
        <v>2022 (*)</v>
      </c>
      <c r="BG50" s="14" t="str">
        <f t="shared" ref="BG50" si="215">BG8</f>
        <v>jan-23(*)</v>
      </c>
      <c r="BH50" s="14" t="str">
        <f t="shared" ref="BH50:BI50" si="216">BH8</f>
        <v>feb-23(*)</v>
      </c>
      <c r="BI50" s="14" t="str">
        <f t="shared" si="216"/>
        <v>mar-23(*)</v>
      </c>
      <c r="BJ50" s="14" t="str">
        <f t="shared" ref="BJ50:BK50" si="217">BJ8</f>
        <v>apr-23(*)</v>
      </c>
      <c r="BK50" s="14" t="str">
        <f t="shared" si="217"/>
        <v>may-23(*)</v>
      </c>
      <c r="BL50" s="14" t="str">
        <f t="shared" ref="BL50:BM50" si="218">BL8</f>
        <v>jun-23(*)</v>
      </c>
      <c r="BM50" s="110" t="str">
        <f t="shared" si="218"/>
        <v>jul-23(*)</v>
      </c>
      <c r="BN50" s="110" t="str">
        <f t="shared" ref="BN50:BO50" si="219">BN8</f>
        <v>aug-23(*)</v>
      </c>
      <c r="BO50" s="110" t="str">
        <f t="shared" si="219"/>
        <v>sep-23(*)</v>
      </c>
      <c r="BP50" s="110" t="str">
        <f t="shared" ref="BP50:BQ50" si="220">BP8</f>
        <v>oct-23(*)</v>
      </c>
      <c r="BQ50" s="110" t="str">
        <f t="shared" si="220"/>
        <v>nov-23(*)</v>
      </c>
      <c r="BR50" s="110" t="str">
        <f t="shared" ref="BR50:BS50" si="221">BR8</f>
        <v>dic-23(*)</v>
      </c>
      <c r="BS50" s="110" t="str">
        <f t="shared" si="221"/>
        <v>2023(*)</v>
      </c>
      <c r="BT50" s="110" t="str">
        <f t="shared" ref="BT50:BU50" si="222">BT8</f>
        <v>jan-24 (*)</v>
      </c>
      <c r="BU50" s="110" t="str">
        <f t="shared" si="222"/>
        <v>feb-24 (*)</v>
      </c>
      <c r="BV50" s="110" t="str">
        <f t="shared" ref="BV50:BW50" si="223">BV8</f>
        <v>mar-24 (*)</v>
      </c>
      <c r="BW50" s="110" t="str">
        <f t="shared" si="223"/>
        <v>apr-24 (*)</v>
      </c>
      <c r="BX50" s="110" t="str">
        <f t="shared" ref="BX50" si="224">BX8</f>
        <v>may-24 (*)</v>
      </c>
      <c r="BY50" s="84" t="s">
        <v>45</v>
      </c>
      <c r="BZ50" s="84" t="s">
        <v>46</v>
      </c>
      <c r="CA50" s="84" t="s">
        <v>120</v>
      </c>
      <c r="CB50" s="84" t="s">
        <v>47</v>
      </c>
      <c r="CC50" s="84" t="s">
        <v>48</v>
      </c>
      <c r="CD50" s="84" t="s">
        <v>49</v>
      </c>
      <c r="CE50" s="84" t="s">
        <v>215</v>
      </c>
      <c r="CF50" s="84" t="s">
        <v>60</v>
      </c>
      <c r="CG50" s="84" t="s">
        <v>114</v>
      </c>
      <c r="CH50" s="84" t="s">
        <v>62</v>
      </c>
      <c r="CI50" s="84" t="s">
        <v>63</v>
      </c>
      <c r="CJ50" s="84" t="s">
        <v>118</v>
      </c>
      <c r="CK50" s="84" t="s">
        <v>208</v>
      </c>
      <c r="CL50" s="84" t="s">
        <v>209</v>
      </c>
      <c r="CM50" s="84" t="s">
        <v>210</v>
      </c>
      <c r="CN50" s="84" t="s">
        <v>212</v>
      </c>
      <c r="CO50" s="84" t="s">
        <v>213</v>
      </c>
      <c r="CP50" s="84" t="s">
        <v>216</v>
      </c>
      <c r="CQ50" s="84" t="s">
        <v>218</v>
      </c>
    </row>
    <row r="51" spans="2:95" ht="15.75" customHeight="1" x14ac:dyDescent="0.25">
      <c r="B51" s="195" t="s">
        <v>174</v>
      </c>
      <c r="C51" s="21" t="s">
        <v>87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</row>
    <row r="52" spans="2:95" x14ac:dyDescent="0.25">
      <c r="B52" s="190"/>
      <c r="C52" s="34" t="s">
        <v>156</v>
      </c>
      <c r="D52" s="23">
        <f t="shared" ref="D52:Q52" si="225">+(D51/D9)*100</f>
        <v>81.642976945993055</v>
      </c>
      <c r="E52" s="23">
        <f t="shared" si="225"/>
        <v>80.828926664391446</v>
      </c>
      <c r="F52" s="23">
        <f t="shared" si="225"/>
        <v>85.816130896287319</v>
      </c>
      <c r="G52" s="23">
        <f t="shared" si="225"/>
        <v>87.186321431091883</v>
      </c>
      <c r="H52" s="23">
        <f t="shared" si="225"/>
        <v>86.987268652287398</v>
      </c>
      <c r="I52" s="23">
        <f t="shared" si="225"/>
        <v>86.010317469013415</v>
      </c>
      <c r="J52" s="23">
        <f t="shared" si="225"/>
        <v>86.61054345250831</v>
      </c>
      <c r="K52" s="23">
        <f t="shared" si="225"/>
        <v>87.240360385472144</v>
      </c>
      <c r="L52" s="23">
        <f t="shared" si="225"/>
        <v>86.045638179266632</v>
      </c>
      <c r="M52" s="23">
        <f t="shared" si="225"/>
        <v>84.854555337296659</v>
      </c>
      <c r="N52" s="23">
        <f t="shared" si="225"/>
        <v>85.144362056557981</v>
      </c>
      <c r="O52" s="23">
        <f t="shared" si="225"/>
        <v>86.002650709671883</v>
      </c>
      <c r="P52" s="23">
        <f t="shared" si="225"/>
        <v>85.888902091341663</v>
      </c>
      <c r="Q52" s="23">
        <f t="shared" si="225"/>
        <v>81.575891200080406</v>
      </c>
      <c r="R52" s="23">
        <f t="shared" ref="R52" si="226">+(R51/R9)*100</f>
        <v>88.46214421217546</v>
      </c>
      <c r="S52" s="88">
        <f t="shared" ref="S52" si="227">+(S51/S9)*100</f>
        <v>81.395085901864434</v>
      </c>
      <c r="T52" s="23">
        <f t="shared" ref="T52:U52" si="228">+(T51/T9)*100</f>
        <v>96.119194872385279</v>
      </c>
      <c r="U52" s="23">
        <f t="shared" si="228"/>
        <v>92.057999423288322</v>
      </c>
      <c r="V52" s="23">
        <f t="shared" ref="V52" si="229">+(V51/V9)*100</f>
        <v>91.029233244635805</v>
      </c>
      <c r="W52" s="23">
        <f t="shared" ref="W52:X52" si="230">+(W51/W9)*100</f>
        <v>85.657437213612113</v>
      </c>
      <c r="X52" s="23">
        <f t="shared" si="230"/>
        <v>92.051572460565524</v>
      </c>
      <c r="Y52" s="23">
        <f t="shared" ref="Y52:Z52" si="231">+(Y51/Y9)*100</f>
        <v>68.456495691266909</v>
      </c>
      <c r="Z52" s="23">
        <f t="shared" si="231"/>
        <v>84.039814232070782</v>
      </c>
      <c r="AA52" s="23">
        <f t="shared" ref="AA52:AB52" si="232">+(AA51/AA9)*100</f>
        <v>89.297588383604491</v>
      </c>
      <c r="AB52" s="23">
        <f t="shared" si="232"/>
        <v>90.524925562927692</v>
      </c>
      <c r="AC52" s="23">
        <f t="shared" ref="AC52:AD52" si="233">+(AC51/AC9)*100</f>
        <v>89.159160255329013</v>
      </c>
      <c r="AD52" s="23">
        <f t="shared" si="233"/>
        <v>96.871449633505662</v>
      </c>
      <c r="AE52" s="23">
        <f t="shared" ref="AE52:AF52" si="234">+(AE51/AE9)*100</f>
        <v>67.127301091506894</v>
      </c>
      <c r="AF52" s="23">
        <f t="shared" si="234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</row>
    <row r="53" spans="2:95" x14ac:dyDescent="0.25">
      <c r="B53" s="190"/>
      <c r="C53" s="34" t="s">
        <v>154</v>
      </c>
      <c r="D53" s="23">
        <f t="shared" ref="D53:P53" si="235">+(D51/D124)*100</f>
        <v>2.0905351355003137</v>
      </c>
      <c r="E53" s="23">
        <f t="shared" si="235"/>
        <v>1.9872006010371053</v>
      </c>
      <c r="F53" s="23">
        <f t="shared" si="235"/>
        <v>1.9214082778180435</v>
      </c>
      <c r="G53" s="23">
        <f t="shared" si="235"/>
        <v>1.6173351064215449</v>
      </c>
      <c r="H53" s="23">
        <f t="shared" si="235"/>
        <v>1.2069412199641092</v>
      </c>
      <c r="I53" s="23">
        <f t="shared" si="235"/>
        <v>1.5851073945325689</v>
      </c>
      <c r="J53" s="23">
        <f t="shared" si="235"/>
        <v>1.2907805501597602</v>
      </c>
      <c r="K53" s="23">
        <f t="shared" si="235"/>
        <v>1.1056030382710686</v>
      </c>
      <c r="L53" s="23">
        <f t="shared" si="235"/>
        <v>1.020306630232823</v>
      </c>
      <c r="M53" s="23">
        <f t="shared" si="235"/>
        <v>0.80733155441357274</v>
      </c>
      <c r="N53" s="23">
        <f t="shared" si="235"/>
        <v>0.96736338881932227</v>
      </c>
      <c r="O53" s="23">
        <f t="shared" si="235"/>
        <v>1.1225022204469932</v>
      </c>
      <c r="P53" s="23">
        <f t="shared" si="235"/>
        <v>1.5169697703056615</v>
      </c>
      <c r="Q53" s="23">
        <f t="shared" ref="Q53" si="236">+(Q51/Q48)*100</f>
        <v>1.410272396432122</v>
      </c>
      <c r="R53" s="23">
        <f t="shared" ref="R53" si="237">+(R51/R48)*100</f>
        <v>1.4072750383592596</v>
      </c>
      <c r="S53" s="88">
        <f t="shared" ref="S53" si="238">+(S51/S48)*100</f>
        <v>1.4914194425198344</v>
      </c>
      <c r="T53" s="23">
        <f t="shared" ref="T53:U53" si="239">+(T51/T48)*100</f>
        <v>6.5661512883914225E-2</v>
      </c>
      <c r="U53" s="23">
        <f t="shared" si="239"/>
        <v>0.16052604107453336</v>
      </c>
      <c r="V53" s="23">
        <f t="shared" ref="V53" si="240">+(V51/V48)*100</f>
        <v>0.23573427252811568</v>
      </c>
      <c r="W53" s="23">
        <f t="shared" ref="W53:X53" si="241">+(W51/W48)*100</f>
        <v>0.12767174459236202</v>
      </c>
      <c r="X53" s="23">
        <f t="shared" si="241"/>
        <v>0.28674651331650081</v>
      </c>
      <c r="Y53" s="23">
        <f t="shared" ref="Y53:Z53" si="242">+(Y51/Y48)*100</f>
        <v>3.5003552029757079E-2</v>
      </c>
      <c r="Z53" s="23">
        <f t="shared" si="242"/>
        <v>6.1917930938642216E-2</v>
      </c>
      <c r="AA53" s="23">
        <f t="shared" ref="AA53:AB53" si="243">+(AA51/AA48)*100</f>
        <v>0.12670211111078447</v>
      </c>
      <c r="AB53" s="23">
        <f t="shared" si="243"/>
        <v>0.22713822450119928</v>
      </c>
      <c r="AC53" s="23">
        <f t="shared" ref="AC53:AD53" si="244">+(AC51/AC48)*100</f>
        <v>0.19899027063239108</v>
      </c>
      <c r="AD53" s="23">
        <f t="shared" si="244"/>
        <v>0.14241264042822058</v>
      </c>
      <c r="AE53" s="23">
        <f t="shared" ref="AE53:AF53" si="245">+(AE51/AE48)*100</f>
        <v>4.4281048203822886E-2</v>
      </c>
      <c r="AF53" s="23">
        <f t="shared" si="245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4.7328983183538377E-2</v>
      </c>
      <c r="CH53" s="116">
        <v>0.18247307689725684</v>
      </c>
      <c r="CI53" s="116">
        <v>1.0425285034420988</v>
      </c>
      <c r="CJ53" s="116">
        <v>0.17282403168874919</v>
      </c>
      <c r="CK53" s="116">
        <v>0.30108311147851408</v>
      </c>
      <c r="CL53" s="116">
        <v>0.36247339413789836</v>
      </c>
      <c r="CM53" s="116">
        <v>6.7051827033316413E-2</v>
      </c>
      <c r="CN53" s="116">
        <v>0.28312143834471448</v>
      </c>
      <c r="CO53" s="116">
        <v>0.45396860700239861</v>
      </c>
      <c r="CP53" s="116">
        <v>0.18286087783587782</v>
      </c>
      <c r="CQ53" s="116">
        <v>0.41615790696780613</v>
      </c>
    </row>
    <row r="54" spans="2:95" x14ac:dyDescent="0.25">
      <c r="B54" s="190"/>
      <c r="C54" s="47" t="s">
        <v>73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</row>
    <row r="55" spans="2:95" x14ac:dyDescent="0.25">
      <c r="B55" s="190"/>
      <c r="C55" s="34" t="s">
        <v>89</v>
      </c>
      <c r="D55" s="23">
        <f t="shared" ref="D55:Q55" si="246">+(D54/D51)*100</f>
        <v>83.729348478457908</v>
      </c>
      <c r="E55" s="23">
        <f t="shared" si="246"/>
        <v>83.255109467409284</v>
      </c>
      <c r="F55" s="23">
        <f t="shared" si="246"/>
        <v>83.371962035040141</v>
      </c>
      <c r="G55" s="23">
        <f t="shared" si="246"/>
        <v>81.31229857844329</v>
      </c>
      <c r="H55" s="23">
        <f t="shared" si="246"/>
        <v>82.583027956233707</v>
      </c>
      <c r="I55" s="23">
        <f t="shared" si="246"/>
        <v>74.771217591339379</v>
      </c>
      <c r="J55" s="23">
        <f t="shared" si="246"/>
        <v>66.371297306376974</v>
      </c>
      <c r="K55" s="23">
        <f t="shared" si="246"/>
        <v>65.473519151477134</v>
      </c>
      <c r="L55" s="23">
        <f t="shared" si="246"/>
        <v>73.951324863801275</v>
      </c>
      <c r="M55" s="23">
        <f t="shared" si="246"/>
        <v>76.672262363598179</v>
      </c>
      <c r="N55" s="23">
        <f t="shared" si="246"/>
        <v>61.752358335295796</v>
      </c>
      <c r="O55" s="23">
        <f t="shared" si="246"/>
        <v>67.294435397261211</v>
      </c>
      <c r="P55" s="23">
        <f t="shared" si="246"/>
        <v>61.672441482993698</v>
      </c>
      <c r="Q55" s="23">
        <f t="shared" si="246"/>
        <v>67.746361517626326</v>
      </c>
      <c r="R55" s="23">
        <f t="shared" ref="R55" si="247">+(R54/R51)*100</f>
        <v>71.419753662041501</v>
      </c>
      <c r="S55" s="88">
        <f t="shared" ref="S55" si="248">+(S54/S51)*100</f>
        <v>80.782665454368853</v>
      </c>
      <c r="T55" s="23">
        <f t="shared" ref="T55:U55" si="249">+(T54/T51)*100</f>
        <v>93.905693709206176</v>
      </c>
      <c r="U55" s="23">
        <f t="shared" si="249"/>
        <v>17.907061679116275</v>
      </c>
      <c r="V55" s="23">
        <f t="shared" ref="V55" si="250">+(V54/V51)*100</f>
        <v>93.475882171733133</v>
      </c>
      <c r="W55" s="23">
        <f t="shared" ref="W55:X55" si="251">+(W54/W51)*100</f>
        <v>97.662776953976362</v>
      </c>
      <c r="X55" s="23">
        <f t="shared" si="251"/>
        <v>41.693708395187635</v>
      </c>
      <c r="Y55" s="23">
        <f t="shared" ref="Y55:Z55" si="252">+(Y54/Y51)*100</f>
        <v>83.478098142855998</v>
      </c>
      <c r="Z55" s="23">
        <f t="shared" si="252"/>
        <v>93.902514069215542</v>
      </c>
      <c r="AA55" s="23">
        <f t="shared" ref="AA55:AB55" si="253">+(AA54/AA51)*100</f>
        <v>96.988419810843155</v>
      </c>
      <c r="AB55" s="23">
        <f t="shared" si="253"/>
        <v>99.290134834135884</v>
      </c>
      <c r="AC55" s="23">
        <f t="shared" ref="AC55:AD55" si="254">+(AC54/AC51)*100</f>
        <v>96.903016318958763</v>
      </c>
      <c r="AD55" s="23">
        <f t="shared" si="254"/>
        <v>86.899898615290098</v>
      </c>
      <c r="AE55" s="23">
        <f t="shared" ref="AE55:AF55" si="255">+(AE54/AE51)*100</f>
        <v>76.618435674584106</v>
      </c>
      <c r="AF55" s="23">
        <f t="shared" si="255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</row>
    <row r="56" spans="2:95" x14ac:dyDescent="0.25">
      <c r="B56" s="190"/>
      <c r="C56" s="34" t="s">
        <v>156</v>
      </c>
      <c r="D56" s="23">
        <f t="shared" ref="D56:Q56" si="256">+(D54/D9)*100</f>
        <v>68.359132675297587</v>
      </c>
      <c r="E56" s="23">
        <f t="shared" si="256"/>
        <v>67.29421137577107</v>
      </c>
      <c r="F56" s="23">
        <f t="shared" si="256"/>
        <v>71.546592070793011</v>
      </c>
      <c r="G56" s="23">
        <f t="shared" si="256"/>
        <v>70.893202001610717</v>
      </c>
      <c r="H56" s="23">
        <f t="shared" si="256"/>
        <v>71.836720389482622</v>
      </c>
      <c r="I56" s="23">
        <f t="shared" si="256"/>
        <v>64.310961625757798</v>
      </c>
      <c r="J56" s="23">
        <f t="shared" si="256"/>
        <v>57.484541293533113</v>
      </c>
      <c r="K56" s="23">
        <f t="shared" si="256"/>
        <v>57.119334064799766</v>
      </c>
      <c r="L56" s="23">
        <f t="shared" si="256"/>
        <v>63.63188942108048</v>
      </c>
      <c r="M56" s="23">
        <f t="shared" si="256"/>
        <v>65.059907295676695</v>
      </c>
      <c r="N56" s="23">
        <f t="shared" si="256"/>
        <v>52.578651559467318</v>
      </c>
      <c r="O56" s="23">
        <f t="shared" si="256"/>
        <v>57.87499822175235</v>
      </c>
      <c r="P56" s="23">
        <f t="shared" si="256"/>
        <v>52.96978288266844</v>
      </c>
      <c r="Q56" s="23">
        <f t="shared" si="256"/>
        <v>55.264698163631998</v>
      </c>
      <c r="R56" s="23">
        <f t="shared" ref="R56" si="257">+(R54/R9)*100</f>
        <v>63.179445480495609</v>
      </c>
      <c r="S56" s="88">
        <f t="shared" ref="S56" si="258">+(S54/S9)*100</f>
        <v>65.753119940399301</v>
      </c>
      <c r="T56" s="23">
        <f t="shared" ref="T56:U56" si="259">+(T54/T9)*100</f>
        <v>90.261396732617143</v>
      </c>
      <c r="U56" s="23">
        <f t="shared" si="259"/>
        <v>16.484882737288746</v>
      </c>
      <c r="V56" s="23">
        <f t="shared" ref="V56" si="260">+(V54/V9)*100</f>
        <v>85.090378809587889</v>
      </c>
      <c r="W56" s="23">
        <f t="shared" ref="W56:X56" si="261">+(W54/W9)*100</f>
        <v>83.655431850422332</v>
      </c>
      <c r="X56" s="23">
        <f t="shared" si="261"/>
        <v>38.37971419489304</v>
      </c>
      <c r="Y56" s="23">
        <f t="shared" ref="Y56:Z56" si="262">+(Y54/Y9)*100</f>
        <v>57.146180658315771</v>
      </c>
      <c r="Z56" s="23">
        <f t="shared" si="262"/>
        <v>78.915498383012874</v>
      </c>
      <c r="AA56" s="23">
        <f t="shared" ref="AA56:AB56" si="263">+(AA54/AA9)*100</f>
        <v>86.608319902449026</v>
      </c>
      <c r="AB56" s="23">
        <f t="shared" si="263"/>
        <v>89.882320649932041</v>
      </c>
      <c r="AC56" s="23">
        <f t="shared" ref="AC56:AD56" si="264">+(AC54/AC9)*100</f>
        <v>86.397915612068061</v>
      </c>
      <c r="AD56" s="23">
        <f t="shared" si="264"/>
        <v>84.181191518678219</v>
      </c>
      <c r="AE56" s="23">
        <f t="shared" ref="AE56:AF56" si="265">+(AE54/AE9)*100</f>
        <v>51.431888006880598</v>
      </c>
      <c r="AF56" s="23">
        <f t="shared" si="265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</row>
    <row r="57" spans="2:95" x14ac:dyDescent="0.25">
      <c r="B57" s="190"/>
      <c r="C57" s="34" t="s">
        <v>154</v>
      </c>
      <c r="D57" s="23">
        <f t="shared" ref="D57:P57" si="266">+(D54/D124)*100</f>
        <v>1.7503914486676597</v>
      </c>
      <c r="E57" s="23">
        <f t="shared" si="266"/>
        <v>1.6544460357304571</v>
      </c>
      <c r="F57" s="23">
        <f t="shared" si="266"/>
        <v>1.6019157799205777</v>
      </c>
      <c r="G57" s="23">
        <f t="shared" si="266"/>
        <v>1.3150923507474699</v>
      </c>
      <c r="H57" s="23">
        <f t="shared" si="266"/>
        <v>0.99672860509826855</v>
      </c>
      <c r="I57" s="23">
        <f t="shared" si="266"/>
        <v>1.1852040990223573</v>
      </c>
      <c r="J57" s="23">
        <f t="shared" si="266"/>
        <v>0.85670779651942275</v>
      </c>
      <c r="K57" s="23">
        <f t="shared" si="266"/>
        <v>0.72387721700172125</v>
      </c>
      <c r="L57" s="23">
        <f t="shared" si="266"/>
        <v>0.75453027073037848</v>
      </c>
      <c r="M57" s="23">
        <f t="shared" si="266"/>
        <v>0.61899936754408991</v>
      </c>
      <c r="N57" s="23">
        <f t="shared" si="266"/>
        <v>0.59736970626816865</v>
      </c>
      <c r="O57" s="23">
        <f t="shared" si="266"/>
        <v>0.75538153157152443</v>
      </c>
      <c r="P57" s="23">
        <f t="shared" si="266"/>
        <v>0.935552293906463</v>
      </c>
      <c r="Q57" s="23">
        <f t="shared" ref="Q57" si="267">+(Q54/Q48)*100</f>
        <v>0.95540823607019754</v>
      </c>
      <c r="R57" s="23">
        <f t="shared" ref="R57" si="268">+(R54/R48)*100</f>
        <v>1.0050723657435832</v>
      </c>
      <c r="S57" s="88">
        <f t="shared" ref="S57" si="269">+(S54/S48)*100</f>
        <v>1.2048083787722108</v>
      </c>
      <c r="T57" s="23">
        <f t="shared" ref="T57:U57" si="270">+(T54/T48)*100</f>
        <v>6.1659899173599431E-2</v>
      </c>
      <c r="U57" s="23">
        <f t="shared" si="270"/>
        <v>2.8745497186260214E-2</v>
      </c>
      <c r="V57" s="23">
        <f t="shared" ref="V57" si="271">+(V54/V48)*100</f>
        <v>0.2203546908267737</v>
      </c>
      <c r="W57" s="23">
        <f t="shared" ref="W57:X57" si="272">+(W54/W48)*100</f>
        <v>0.1246877711544889</v>
      </c>
      <c r="X57" s="23">
        <f t="shared" si="272"/>
        <v>0.11955525509554973</v>
      </c>
      <c r="Y57" s="23">
        <f t="shared" ref="Y57:Z57" si="273">+(Y54/Y48)*100</f>
        <v>2.9220299516886275E-2</v>
      </c>
      <c r="Z57" s="23">
        <f t="shared" si="273"/>
        <v>5.8142493811025667E-2</v>
      </c>
      <c r="AA57" s="23">
        <f t="shared" ref="AA57:AB57" si="274">+(AA54/AA48)*100</f>
        <v>0.12288637543332859</v>
      </c>
      <c r="AB57" s="23">
        <f t="shared" si="274"/>
        <v>0.22552584936710299</v>
      </c>
      <c r="AC57" s="23">
        <f t="shared" ref="AC57:AD57" si="275">+(AC54/AC48)*100</f>
        <v>0.19282757442404613</v>
      </c>
      <c r="AD57" s="23">
        <f t="shared" si="275"/>
        <v>0.1237564401474813</v>
      </c>
      <c r="AE57" s="23">
        <f t="shared" ref="AE57:AF57" si="276">+(AE54/AE48)*100</f>
        <v>3.3927446434077621E-2</v>
      </c>
      <c r="AF57" s="23">
        <f t="shared" si="276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4.7328983183538377E-2</v>
      </c>
      <c r="CH57" s="116">
        <v>0.14168890226055714</v>
      </c>
      <c r="CI57" s="116">
        <v>1.0214278905225032</v>
      </c>
      <c r="CJ57" s="116">
        <v>0.16604151355993749</v>
      </c>
      <c r="CK57" s="116">
        <v>0.29378810608149647</v>
      </c>
      <c r="CL57" s="116">
        <v>0.10510642827907558</v>
      </c>
      <c r="CM57" s="116">
        <v>6.7051827033316413E-2</v>
      </c>
      <c r="CN57" s="116">
        <v>0.23089701867907392</v>
      </c>
      <c r="CO57" s="116">
        <v>0.42772523663076478</v>
      </c>
      <c r="CP57" s="116">
        <v>0.17519717134355056</v>
      </c>
      <c r="CQ57" s="116">
        <v>0.39006484620908094</v>
      </c>
    </row>
    <row r="58" spans="2:95" x14ac:dyDescent="0.25">
      <c r="B58" s="190"/>
      <c r="C58" s="48" t="s">
        <v>76</v>
      </c>
      <c r="D58" s="31">
        <f t="shared" ref="D58:P58" si="277">+D54-D62-D66</f>
        <v>160.25225617999999</v>
      </c>
      <c r="E58" s="31">
        <f t="shared" si="277"/>
        <v>151.65030891999993</v>
      </c>
      <c r="F58" s="31">
        <f t="shared" si="277"/>
        <v>169.17936101000012</v>
      </c>
      <c r="G58" s="31">
        <f t="shared" si="277"/>
        <v>186.4270727899999</v>
      </c>
      <c r="H58" s="31">
        <f t="shared" si="277"/>
        <v>201.86448329999993</v>
      </c>
      <c r="I58" s="31">
        <f t="shared" si="277"/>
        <v>213.07048647000005</v>
      </c>
      <c r="J58" s="31">
        <f t="shared" si="277"/>
        <v>218.53345323999991</v>
      </c>
      <c r="K58" s="31">
        <f t="shared" si="277"/>
        <v>214.96537577999996</v>
      </c>
      <c r="L58" s="31">
        <f t="shared" si="277"/>
        <v>209.66536030999998</v>
      </c>
      <c r="M58" s="31">
        <f t="shared" si="277"/>
        <v>196.15502493</v>
      </c>
      <c r="N58" s="31">
        <f t="shared" si="277"/>
        <v>197.76342384000009</v>
      </c>
      <c r="O58" s="31">
        <f t="shared" si="277"/>
        <v>260.73906580999989</v>
      </c>
      <c r="P58" s="31">
        <f t="shared" si="27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</row>
    <row r="59" spans="2:95" x14ac:dyDescent="0.25">
      <c r="B59" s="190"/>
      <c r="C59" s="34" t="s">
        <v>90</v>
      </c>
      <c r="D59" s="23">
        <f>+(D58/D51)*100</f>
        <v>79.385238259721163</v>
      </c>
      <c r="E59" s="23">
        <f t="shared" ref="E59:Q59" si="278">+(E58/E51)*100</f>
        <v>70.768797292038073</v>
      </c>
      <c r="F59" s="23">
        <f t="shared" si="278"/>
        <v>65.467209023645552</v>
      </c>
      <c r="G59" s="23">
        <f t="shared" si="278"/>
        <v>64.354462448053226</v>
      </c>
      <c r="H59" s="23">
        <f t="shared" si="278"/>
        <v>67.941016167073286</v>
      </c>
      <c r="I59" s="23">
        <f t="shared" si="278"/>
        <v>60.033767792528458</v>
      </c>
      <c r="J59" s="23">
        <f t="shared" si="278"/>
        <v>62.164212381260377</v>
      </c>
      <c r="K59" s="23">
        <f t="shared" si="278"/>
        <v>57.485133500609408</v>
      </c>
      <c r="L59" s="23">
        <f t="shared" si="278"/>
        <v>61.522923731083793</v>
      </c>
      <c r="M59" s="23">
        <f t="shared" si="278"/>
        <v>63.218183705107492</v>
      </c>
      <c r="N59" s="23">
        <f t="shared" si="278"/>
        <v>51.000353624230911</v>
      </c>
      <c r="O59" s="23">
        <f t="shared" si="278"/>
        <v>63.932706988845297</v>
      </c>
      <c r="P59" s="23">
        <f t="shared" si="278"/>
        <v>54.216881039739192</v>
      </c>
      <c r="Q59" s="23">
        <f t="shared" si="278"/>
        <v>37.859927324285977</v>
      </c>
      <c r="R59" s="23">
        <f t="shared" ref="R59" si="279">+(R58/R51)*100</f>
        <v>42.533913806292681</v>
      </c>
      <c r="S59" s="88">
        <f t="shared" ref="S59" si="280">+(S58/S51)*100</f>
        <v>46.432767217355199</v>
      </c>
      <c r="T59" s="23">
        <f t="shared" ref="T59:U59" si="281">+(T58/T51)*100</f>
        <v>18.413984265739597</v>
      </c>
      <c r="U59" s="23">
        <f t="shared" si="281"/>
        <v>17.907061679116275</v>
      </c>
      <c r="V59" s="23">
        <f t="shared" ref="V59" si="282">+(V58/V51)*100</f>
        <v>32.576310060786675</v>
      </c>
      <c r="W59" s="23">
        <f t="shared" ref="W59:X59" si="283">+(W58/W51)*100</f>
        <v>65.375585669363133</v>
      </c>
      <c r="X59" s="23">
        <f t="shared" si="283"/>
        <v>37.360945322184094</v>
      </c>
      <c r="Y59" s="23">
        <f t="shared" ref="Y59:Z59" si="284">+(Y58/Y51)*100</f>
        <v>83.47809814285597</v>
      </c>
      <c r="Z59" s="23">
        <f t="shared" si="284"/>
        <v>13.846546805662333</v>
      </c>
      <c r="AA59" s="23">
        <f t="shared" ref="AA59:AB59" si="285">+(AA58/AA51)*100</f>
        <v>30.835382529808253</v>
      </c>
      <c r="AB59" s="23">
        <f t="shared" si="285"/>
        <v>36.0858179016872</v>
      </c>
      <c r="AC59" s="23">
        <f t="shared" ref="AC59:AD59" si="286">+(AC58/AC51)*100</f>
        <v>42.007219808842116</v>
      </c>
      <c r="AD59" s="23">
        <f t="shared" si="286"/>
        <v>72.941902170052103</v>
      </c>
      <c r="AE59" s="23">
        <f t="shared" ref="AE59:AF59" si="287">+(AE58/AE51)*100</f>
        <v>76.61843567458412</v>
      </c>
      <c r="AF59" s="23">
        <f t="shared" si="287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</row>
    <row r="60" spans="2:95" x14ac:dyDescent="0.25">
      <c r="B60" s="190"/>
      <c r="C60" s="34" t="s">
        <v>157</v>
      </c>
      <c r="D60" s="23">
        <f t="shared" ref="D60:Q60" si="288">+(D58/D9)*100</f>
        <v>64.812471770905816</v>
      </c>
      <c r="E60" s="23">
        <f t="shared" si="288"/>
        <v>57.201659264453298</v>
      </c>
      <c r="F60" s="23">
        <f t="shared" si="288"/>
        <v>56.181425789877693</v>
      </c>
      <c r="G60" s="23">
        <f t="shared" si="288"/>
        <v>56.108288485211013</v>
      </c>
      <c r="H60" s="23">
        <f t="shared" si="288"/>
        <v>59.100034258346057</v>
      </c>
      <c r="I60" s="23">
        <f t="shared" si="288"/>
        <v>51.635234266964062</v>
      </c>
      <c r="J60" s="23">
        <f t="shared" si="288"/>
        <v>53.840762176381062</v>
      </c>
      <c r="K60" s="23">
        <f t="shared" si="288"/>
        <v>50.150237634001428</v>
      </c>
      <c r="L60" s="23">
        <f t="shared" si="288"/>
        <v>52.937792350954517</v>
      </c>
      <c r="M60" s="23">
        <f t="shared" si="288"/>
        <v>53.643508675284288</v>
      </c>
      <c r="N60" s="23">
        <f t="shared" si="288"/>
        <v>43.423925739940053</v>
      </c>
      <c r="O60" s="23">
        <f t="shared" si="288"/>
        <v>54.983822680854601</v>
      </c>
      <c r="P60" s="23">
        <f t="shared" si="288"/>
        <v>46.566283873200767</v>
      </c>
      <c r="Q60" s="23">
        <f t="shared" si="288"/>
        <v>30.884573122489044</v>
      </c>
      <c r="R60" s="23">
        <f t="shared" ref="R60" si="289">+(R58/R9)*100</f>
        <v>37.626412170405047</v>
      </c>
      <c r="S60" s="88">
        <f t="shared" ref="S60" si="290">+(S58/S9)*100</f>
        <v>37.793990763179011</v>
      </c>
      <c r="T60" s="23">
        <f t="shared" ref="T60:U60" si="291">+(T58/T9)*100</f>
        <v>17.699373420156608</v>
      </c>
      <c r="U60" s="23">
        <f t="shared" si="291"/>
        <v>16.484882737288746</v>
      </c>
      <c r="V60" s="23">
        <f t="shared" ref="V60" si="292">+(V58/V9)*100</f>
        <v>29.653965267729259</v>
      </c>
      <c r="W60" s="23">
        <f t="shared" ref="W60:X60" si="293">+(W58/W9)*100</f>
        <v>55.999051247765919</v>
      </c>
      <c r="X60" s="23">
        <f t="shared" si="293"/>
        <v>34.391337655202555</v>
      </c>
      <c r="Y60" s="23">
        <f t="shared" ref="Y60:Z60" si="294">+(Y58/Y9)*100</f>
        <v>57.146180658315757</v>
      </c>
      <c r="Z60" s="23">
        <f t="shared" si="294"/>
        <v>11.636612213035354</v>
      </c>
      <c r="AA60" s="23">
        <f t="shared" ref="AA60:AB60" si="295">+(AA58/AA9)*100</f>
        <v>27.535252967978057</v>
      </c>
      <c r="AB60" s="23">
        <f t="shared" si="295"/>
        <v>32.666659794275979</v>
      </c>
      <c r="AC60" s="23">
        <f t="shared" ref="AC60:AD60" si="296">+(AC58/AC9)*100</f>
        <v>37.453284428173852</v>
      </c>
      <c r="AD60" s="23">
        <f t="shared" si="296"/>
        <v>70.659878022382998</v>
      </c>
      <c r="AE60" s="23">
        <f t="shared" ref="AE60:AF60" si="297">+(AE58/AE9)*100</f>
        <v>51.431888006880612</v>
      </c>
      <c r="AF60" s="23">
        <f t="shared" si="297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</row>
    <row r="61" spans="2:95" x14ac:dyDescent="0.25">
      <c r="B61" s="190"/>
      <c r="C61" s="34" t="s">
        <v>155</v>
      </c>
      <c r="D61" s="23">
        <f t="shared" ref="D61:P61" si="298">+(D58/D124)*100</f>
        <v>1.6595762982201088</v>
      </c>
      <c r="E61" s="23">
        <f t="shared" si="298"/>
        <v>1.4063179651341109</v>
      </c>
      <c r="F61" s="23">
        <f t="shared" si="298"/>
        <v>1.2578923734367669</v>
      </c>
      <c r="G61" s="23">
        <f t="shared" si="298"/>
        <v>1.0408273137212347</v>
      </c>
      <c r="H61" s="23">
        <f t="shared" si="298"/>
        <v>0.82000812938288692</v>
      </c>
      <c r="I61" s="23">
        <f t="shared" si="298"/>
        <v>0.9515996924958805</v>
      </c>
      <c r="J61" s="23">
        <f t="shared" si="298"/>
        <v>0.80240356257731438</v>
      </c>
      <c r="K61" s="23">
        <f t="shared" si="298"/>
        <v>0.63555738253691751</v>
      </c>
      <c r="L61" s="23">
        <f t="shared" si="298"/>
        <v>0.62772246994133063</v>
      </c>
      <c r="M61" s="23">
        <f t="shared" si="298"/>
        <v>0.51038034517847219</v>
      </c>
      <c r="N61" s="23">
        <f t="shared" si="298"/>
        <v>0.49335874912919814</v>
      </c>
      <c r="O61" s="23">
        <f t="shared" si="298"/>
        <v>0.71764605554165839</v>
      </c>
      <c r="P61" s="23">
        <f t="shared" si="298"/>
        <v>0.82245369577542538</v>
      </c>
      <c r="Q61" s="23">
        <f t="shared" ref="Q61" si="299">+(Q58/Q48)*100</f>
        <v>0.53392810436366767</v>
      </c>
      <c r="R61" s="23">
        <f t="shared" ref="R61" si="300">+(R58/R48)*100</f>
        <v>0.59856915183319981</v>
      </c>
      <c r="S61" s="88">
        <f t="shared" ref="S61" si="301">+(S58/S48)*100</f>
        <v>0.69250731797961129</v>
      </c>
      <c r="T61" s="23">
        <f t="shared" ref="T61:U61" si="302">+(T58/T48)*100</f>
        <v>1.2090900651090541E-2</v>
      </c>
      <c r="U61" s="23">
        <f t="shared" si="302"/>
        <v>2.8745497186260221E-2</v>
      </c>
      <c r="V61" s="23">
        <f t="shared" ref="V61" si="303">+(V58/V48)*100</f>
        <v>7.6793527538298822E-2</v>
      </c>
      <c r="W61" s="23">
        <f t="shared" ref="W61:X61" si="304">+(W58/W48)*100</f>
        <v>8.3466150761550131E-2</v>
      </c>
      <c r="X61" s="23">
        <f t="shared" si="304"/>
        <v>0.1071312080534472</v>
      </c>
      <c r="Y61" s="23">
        <f t="shared" ref="Y61:Z61" si="305">+(Y58/Y48)*100</f>
        <v>2.9220299516886272E-2</v>
      </c>
      <c r="Z61" s="23">
        <f t="shared" si="305"/>
        <v>8.5734952885167734E-3</v>
      </c>
      <c r="AA61" s="23">
        <f t="shared" ref="AA61:AB61" si="306">+(AA58/AA48)*100</f>
        <v>3.9069080634353076E-2</v>
      </c>
      <c r="AB61" s="23">
        <f t="shared" si="306"/>
        <v>8.1964686078628224E-2</v>
      </c>
      <c r="AC61" s="23">
        <f t="shared" ref="AC61:AD61" si="307">+(AC58/AC48)*100</f>
        <v>8.3590280382758328E-2</v>
      </c>
      <c r="AD61" s="23">
        <f t="shared" si="307"/>
        <v>0.10387848885894072</v>
      </c>
      <c r="AE61" s="23">
        <f t="shared" ref="AE61:AF61" si="308">+(AE58/AE48)*100</f>
        <v>3.3927446434077628E-2</v>
      </c>
      <c r="AF61" s="23">
        <f t="shared" si="308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4.1424479346876305E-4</v>
      </c>
      <c r="CH61" s="116">
        <v>1.7732375005457012E-3</v>
      </c>
      <c r="CI61" s="116">
        <v>0.29733169751447691</v>
      </c>
      <c r="CJ61" s="116">
        <v>0.11410627982599972</v>
      </c>
      <c r="CK61" s="116">
        <v>0.21705952687631805</v>
      </c>
      <c r="CL61" s="116">
        <v>8.5638848719156793E-2</v>
      </c>
      <c r="CM61" s="116">
        <v>2.0137088643246787E-2</v>
      </c>
      <c r="CN61" s="116">
        <v>4.4174342373003222E-3</v>
      </c>
      <c r="CO61" s="116">
        <v>0.31458959633142419</v>
      </c>
      <c r="CP61" s="116">
        <v>0.118513277782044</v>
      </c>
      <c r="CQ61" s="116">
        <v>0.31485021143138425</v>
      </c>
    </row>
    <row r="62" spans="2:95" x14ac:dyDescent="0.25">
      <c r="B62" s="190"/>
      <c r="C62" s="48" t="s">
        <v>167</v>
      </c>
      <c r="D62" s="31">
        <f t="shared" ref="D62:O62" si="309">+D17</f>
        <v>8.7693062200000007</v>
      </c>
      <c r="E62" s="31">
        <f t="shared" si="309"/>
        <v>26.756892460000003</v>
      </c>
      <c r="F62" s="31">
        <f t="shared" si="309"/>
        <v>46.269189089999998</v>
      </c>
      <c r="G62" s="31">
        <f t="shared" si="309"/>
        <v>49.124794620000003</v>
      </c>
      <c r="H62" s="31">
        <f t="shared" si="309"/>
        <v>43.503943730000003</v>
      </c>
      <c r="I62" s="31">
        <f t="shared" si="309"/>
        <v>52.305822429999992</v>
      </c>
      <c r="J62" s="31">
        <f t="shared" si="309"/>
        <v>14.789679810000001</v>
      </c>
      <c r="K62" s="31">
        <f t="shared" si="309"/>
        <v>29.872529100000001</v>
      </c>
      <c r="L62" s="31">
        <f t="shared" si="309"/>
        <v>42.355028719999993</v>
      </c>
      <c r="M62" s="31">
        <f t="shared" si="309"/>
        <v>41.745665250000002</v>
      </c>
      <c r="N62" s="31">
        <f t="shared" si="309"/>
        <v>41.692912179999993</v>
      </c>
      <c r="O62" s="31">
        <f t="shared" si="309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</row>
    <row r="63" spans="2:95" x14ac:dyDescent="0.25">
      <c r="B63" s="190"/>
      <c r="C63" s="34" t="s">
        <v>90</v>
      </c>
      <c r="D63" s="23">
        <f>+(D62/D51)*100</f>
        <v>4.3441102187367342</v>
      </c>
      <c r="E63" s="23">
        <f t="shared" ref="E63:R63" si="310">+(E62/E51)*100</f>
        <v>12.486312175371221</v>
      </c>
      <c r="F63" s="23">
        <f t="shared" si="310"/>
        <v>17.904753011394579</v>
      </c>
      <c r="G63" s="23">
        <f t="shared" si="310"/>
        <v>16.957836130390056</v>
      </c>
      <c r="H63" s="23">
        <f t="shared" si="310"/>
        <v>14.642011789160424</v>
      </c>
      <c r="I63" s="23">
        <f t="shared" si="310"/>
        <v>14.737449798810918</v>
      </c>
      <c r="J63" s="23">
        <f t="shared" si="310"/>
        <v>4.2070849251166074</v>
      </c>
      <c r="K63" s="23">
        <f t="shared" si="310"/>
        <v>7.9883856508677225</v>
      </c>
      <c r="L63" s="23">
        <f t="shared" si="310"/>
        <v>12.428401132717482</v>
      </c>
      <c r="M63" s="23">
        <f t="shared" si="310"/>
        <v>13.45407865849069</v>
      </c>
      <c r="N63" s="23">
        <f t="shared" si="310"/>
        <v>10.75200471106489</v>
      </c>
      <c r="O63" s="23">
        <f t="shared" si="310"/>
        <v>3.3617284084159134</v>
      </c>
      <c r="P63" s="23">
        <f t="shared" si="310"/>
        <v>7.4555604432545151</v>
      </c>
      <c r="Q63" s="23">
        <f t="shared" si="310"/>
        <v>4.8984813058923571</v>
      </c>
      <c r="R63" s="23">
        <f t="shared" si="310"/>
        <v>4.6874553580344136</v>
      </c>
      <c r="S63" s="88">
        <f t="shared" ref="S63" si="311">+(S62/S51)*100</f>
        <v>2.2754941573175245</v>
      </c>
      <c r="T63" s="23">
        <f t="shared" ref="T63:U63" si="312">+(T62/T51)*100</f>
        <v>0</v>
      </c>
      <c r="U63" s="23">
        <f t="shared" si="312"/>
        <v>0</v>
      </c>
      <c r="V63" s="23">
        <f t="shared" ref="V63" si="313">+(V62/V51)*100</f>
        <v>0</v>
      </c>
      <c r="W63" s="23">
        <f t="shared" ref="W63:X63" si="314">+(W62/W51)*100</f>
        <v>0</v>
      </c>
      <c r="X63" s="23">
        <f t="shared" si="314"/>
        <v>0</v>
      </c>
      <c r="Y63" s="23">
        <f t="shared" ref="Y63:Z63" si="315">+(Y62/Y51)*100</f>
        <v>0</v>
      </c>
      <c r="Z63" s="23">
        <f t="shared" si="315"/>
        <v>0</v>
      </c>
      <c r="AA63" s="23">
        <f t="shared" ref="AA63:AB63" si="316">+(AA62/AA51)*100</f>
        <v>0</v>
      </c>
      <c r="AB63" s="23">
        <f t="shared" si="316"/>
        <v>0</v>
      </c>
      <c r="AC63" s="23">
        <f t="shared" ref="AC63:AD63" si="317">+(AC62/AC51)*100</f>
        <v>0</v>
      </c>
      <c r="AD63" s="23">
        <f t="shared" si="317"/>
        <v>0</v>
      </c>
      <c r="AE63" s="23">
        <f t="shared" ref="AE63:AF63" si="318">+(AE62/AE51)*100</f>
        <v>0</v>
      </c>
      <c r="AF63" s="23">
        <f t="shared" si="318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</row>
    <row r="64" spans="2:95" x14ac:dyDescent="0.25">
      <c r="B64" s="190"/>
      <c r="C64" s="34" t="s">
        <v>157</v>
      </c>
      <c r="D64" s="23">
        <f t="shared" ref="D64:R64" si="319">+(D62/D9)*100</f>
        <v>3.5466609043917607</v>
      </c>
      <c r="E64" s="23">
        <f t="shared" si="319"/>
        <v>10.092552111317785</v>
      </c>
      <c r="F64" s="23">
        <f t="shared" si="319"/>
        <v>15.365166280915318</v>
      </c>
      <c r="G64" s="23">
        <f t="shared" si="319"/>
        <v>14.784913516399708</v>
      </c>
      <c r="H64" s="23">
        <f t="shared" si="319"/>
        <v>12.736686131136571</v>
      </c>
      <c r="I64" s="23">
        <f t="shared" si="319"/>
        <v>12.675727358793749</v>
      </c>
      <c r="J64" s="23">
        <f t="shared" si="319"/>
        <v>3.6437791171520453</v>
      </c>
      <c r="K64" s="23">
        <f t="shared" si="319"/>
        <v>6.969096430798345</v>
      </c>
      <c r="L64" s="23">
        <f t="shared" si="319"/>
        <v>10.694097070125959</v>
      </c>
      <c r="M64" s="23">
        <f t="shared" si="319"/>
        <v>11.416398620392401</v>
      </c>
      <c r="N64" s="23">
        <f t="shared" si="319"/>
        <v>9.1547258195272612</v>
      </c>
      <c r="O64" s="23">
        <f t="shared" si="319"/>
        <v>2.8911755408977498</v>
      </c>
      <c r="P64" s="23">
        <f t="shared" si="319"/>
        <v>6.4034990094676685</v>
      </c>
      <c r="Q64" s="23">
        <f t="shared" si="319"/>
        <v>3.9959797805510275</v>
      </c>
      <c r="R64" s="23">
        <f t="shared" si="319"/>
        <v>4.1466235187057485</v>
      </c>
      <c r="S64" s="88">
        <f t="shared" ref="S64" si="320">+(S62/S9)*100</f>
        <v>1.8521404240405055</v>
      </c>
      <c r="T64" s="23">
        <f t="shared" ref="T64:U64" si="321">+(T62/T9)*100</f>
        <v>0</v>
      </c>
      <c r="U64" s="23">
        <f t="shared" si="321"/>
        <v>0</v>
      </c>
      <c r="V64" s="23">
        <f t="shared" ref="V64" si="322">+(V62/V9)*100</f>
        <v>0</v>
      </c>
      <c r="W64" s="23">
        <f t="shared" ref="W64:X64" si="323">+(W62/W9)*100</f>
        <v>0</v>
      </c>
      <c r="X64" s="23">
        <f t="shared" si="323"/>
        <v>0</v>
      </c>
      <c r="Y64" s="23">
        <f t="shared" ref="Y64:Z64" si="324">+(Y62/Y9)*100</f>
        <v>0</v>
      </c>
      <c r="Z64" s="23">
        <f t="shared" si="324"/>
        <v>0</v>
      </c>
      <c r="AA64" s="23">
        <f t="shared" ref="AA64:AB64" si="325">+(AA62/AA9)*100</f>
        <v>0</v>
      </c>
      <c r="AB64" s="23">
        <f t="shared" si="325"/>
        <v>0</v>
      </c>
      <c r="AC64" s="23">
        <f t="shared" ref="AC64:AD64" si="326">+(AC62/AC9)*100</f>
        <v>0</v>
      </c>
      <c r="AD64" s="23">
        <f t="shared" si="326"/>
        <v>0</v>
      </c>
      <c r="AE64" s="23">
        <f t="shared" ref="AE64:AF64" si="327">+(AE62/AE9)*100</f>
        <v>0</v>
      </c>
      <c r="AF64" s="23">
        <f t="shared" si="327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</row>
    <row r="65" spans="2:95" x14ac:dyDescent="0.25">
      <c r="B65" s="190"/>
      <c r="C65" s="34" t="s">
        <v>155</v>
      </c>
      <c r="D65" s="23">
        <f t="shared" ref="D65:P65" si="328">+(D62/D124)*100</f>
        <v>9.0815150447550952E-2</v>
      </c>
      <c r="E65" s="23">
        <f t="shared" si="328"/>
        <v>0.24812807059634615</v>
      </c>
      <c r="F65" s="23">
        <f t="shared" si="328"/>
        <v>0.34402340648381086</v>
      </c>
      <c r="G65" s="23">
        <f t="shared" si="328"/>
        <v>0.27426503702623517</v>
      </c>
      <c r="H65" s="23">
        <f t="shared" si="328"/>
        <v>0.17672047571538152</v>
      </c>
      <c r="I65" s="23">
        <f t="shared" si="328"/>
        <v>0.23360440652647704</v>
      </c>
      <c r="J65" s="23">
        <f t="shared" si="328"/>
        <v>5.4304233942108475E-2</v>
      </c>
      <c r="K65" s="23">
        <f t="shared" si="328"/>
        <v>8.8319834464803626E-2</v>
      </c>
      <c r="L65" s="23">
        <f t="shared" si="328"/>
        <v>0.12680780078904774</v>
      </c>
      <c r="M65" s="23">
        <f t="shared" si="328"/>
        <v>0.10861902236561764</v>
      </c>
      <c r="N65" s="23">
        <f t="shared" si="328"/>
        <v>0.1040109571389705</v>
      </c>
      <c r="O65" s="23">
        <f t="shared" si="328"/>
        <v>3.7735476029865989E-2</v>
      </c>
      <c r="P65" s="23">
        <f t="shared" si="328"/>
        <v>0.11309859813103777</v>
      </c>
      <c r="Q65" s="23">
        <f t="shared" ref="Q65:R65" si="329">(Q62/Q48)*100</f>
        <v>6.9081929701387629E-2</v>
      </c>
      <c r="R65" s="23">
        <f t="shared" si="329"/>
        <v>6.5965389187851969E-2</v>
      </c>
      <c r="S65" s="88">
        <f t="shared" ref="S65" si="330">(S62/S48)*100</f>
        <v>3.3937162275636423E-2</v>
      </c>
      <c r="T65" s="23">
        <f t="shared" ref="T65:U65" si="331">(T62/T48)*100</f>
        <v>0</v>
      </c>
      <c r="U65" s="23">
        <f t="shared" si="331"/>
        <v>0</v>
      </c>
      <c r="V65" s="23">
        <f t="shared" ref="V65" si="332">(V62/V48)*100</f>
        <v>0</v>
      </c>
      <c r="W65" s="23">
        <f t="shared" ref="W65:X65" si="333">(W62/W48)*100</f>
        <v>0</v>
      </c>
      <c r="X65" s="23">
        <f t="shared" si="333"/>
        <v>0</v>
      </c>
      <c r="Y65" s="23">
        <f t="shared" ref="Y65:Z65" si="334">(Y62/Y48)*100</f>
        <v>0</v>
      </c>
      <c r="Z65" s="23">
        <f t="shared" si="334"/>
        <v>0</v>
      </c>
      <c r="AA65" s="23">
        <f t="shared" ref="AA65:AB65" si="335">(AA62/AA48)*100</f>
        <v>0</v>
      </c>
      <c r="AB65" s="23">
        <f t="shared" si="335"/>
        <v>0</v>
      </c>
      <c r="AC65" s="23">
        <f t="shared" ref="AC65:AD65" si="336">(AC62/AC48)*100</f>
        <v>0</v>
      </c>
      <c r="AD65" s="23">
        <f t="shared" si="336"/>
        <v>0</v>
      </c>
      <c r="AE65" s="23">
        <f t="shared" ref="AE65:AF65" si="337">(AE62/AE48)*100</f>
        <v>0</v>
      </c>
      <c r="AF65" s="23">
        <f t="shared" si="337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</row>
    <row r="66" spans="2:95" x14ac:dyDescent="0.25">
      <c r="B66" s="190"/>
      <c r="C66" s="48" t="s">
        <v>159</v>
      </c>
      <c r="D66" s="31">
        <f t="shared" ref="D66:Q66" si="338">+D23</f>
        <v>0</v>
      </c>
      <c r="E66" s="31">
        <f t="shared" si="338"/>
        <v>0</v>
      </c>
      <c r="F66" s="31">
        <f t="shared" si="338"/>
        <v>0</v>
      </c>
      <c r="G66" s="31">
        <f t="shared" si="338"/>
        <v>0</v>
      </c>
      <c r="H66" s="31">
        <f t="shared" si="338"/>
        <v>0</v>
      </c>
      <c r="I66" s="31">
        <f t="shared" si="338"/>
        <v>0</v>
      </c>
      <c r="J66" s="31">
        <f t="shared" si="338"/>
        <v>0</v>
      </c>
      <c r="K66" s="31">
        <f t="shared" si="338"/>
        <v>0</v>
      </c>
      <c r="L66" s="31">
        <f t="shared" si="338"/>
        <v>0</v>
      </c>
      <c r="M66" s="31">
        <f t="shared" si="338"/>
        <v>0</v>
      </c>
      <c r="N66" s="31">
        <f t="shared" si="338"/>
        <v>0</v>
      </c>
      <c r="O66" s="31">
        <f t="shared" si="338"/>
        <v>0</v>
      </c>
      <c r="P66" s="31">
        <f t="shared" si="338"/>
        <v>0</v>
      </c>
      <c r="Q66" s="31">
        <f t="shared" si="33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</row>
    <row r="67" spans="2:95" x14ac:dyDescent="0.25">
      <c r="B67" s="190"/>
      <c r="C67" s="34" t="s">
        <v>90</v>
      </c>
      <c r="D67" s="23">
        <f t="shared" ref="D67:Q67" si="339">+(D66/D51)*100</f>
        <v>0</v>
      </c>
      <c r="E67" s="23">
        <f t="shared" si="339"/>
        <v>0</v>
      </c>
      <c r="F67" s="23">
        <f t="shared" si="339"/>
        <v>0</v>
      </c>
      <c r="G67" s="23">
        <f t="shared" si="339"/>
        <v>0</v>
      </c>
      <c r="H67" s="23">
        <f t="shared" si="339"/>
        <v>0</v>
      </c>
      <c r="I67" s="23">
        <f t="shared" si="339"/>
        <v>0</v>
      </c>
      <c r="J67" s="23">
        <f t="shared" si="339"/>
        <v>0</v>
      </c>
      <c r="K67" s="23">
        <f t="shared" si="339"/>
        <v>0</v>
      </c>
      <c r="L67" s="23">
        <f t="shared" si="339"/>
        <v>0</v>
      </c>
      <c r="M67" s="23">
        <f t="shared" si="339"/>
        <v>0</v>
      </c>
      <c r="N67" s="23">
        <f t="shared" si="339"/>
        <v>0</v>
      </c>
      <c r="O67" s="23">
        <f t="shared" si="339"/>
        <v>0</v>
      </c>
      <c r="P67" s="23">
        <f t="shared" si="339"/>
        <v>0</v>
      </c>
      <c r="Q67" s="23">
        <f t="shared" si="339"/>
        <v>0</v>
      </c>
      <c r="R67" s="23">
        <f t="shared" ref="R67" si="340">+(R66/R51)*100</f>
        <v>24.198384497714386</v>
      </c>
      <c r="S67" s="88">
        <f t="shared" ref="S67" si="341">+(S66/S51)*100</f>
        <v>31.932170237360808</v>
      </c>
      <c r="T67" s="23">
        <f t="shared" ref="T67:U67" si="342">+(T66/T51)*100</f>
        <v>75.49170944346659</v>
      </c>
      <c r="U67" s="23">
        <f t="shared" si="342"/>
        <v>0</v>
      </c>
      <c r="V67" s="23">
        <f t="shared" ref="V67" si="343">+(V66/V51)*100</f>
        <v>60.899572110946444</v>
      </c>
      <c r="W67" s="23">
        <f t="shared" ref="W67:X67" si="344">+(W66/W51)*100</f>
        <v>32.287191284613243</v>
      </c>
      <c r="X67" s="23">
        <f t="shared" si="344"/>
        <v>0</v>
      </c>
      <c r="Y67" s="23">
        <f t="shared" ref="Y67:Z67" si="345">+(Y66/Y51)*100</f>
        <v>0</v>
      </c>
      <c r="Z67" s="23">
        <f t="shared" si="345"/>
        <v>80.055967263553214</v>
      </c>
      <c r="AA67" s="23">
        <f t="shared" ref="AA67:AB67" si="346">+(AA66/AA51)*100</f>
        <v>66.153037281034926</v>
      </c>
      <c r="AB67" s="23">
        <f t="shared" si="346"/>
        <v>63.204316932448698</v>
      </c>
      <c r="AC67" s="23">
        <f t="shared" ref="AC67:AD67" si="347">+(AC66/AC51)*100</f>
        <v>54.895796510116632</v>
      </c>
      <c r="AD67" s="23">
        <f t="shared" si="347"/>
        <v>0</v>
      </c>
      <c r="AE67" s="23">
        <f t="shared" ref="AE67:AF67" si="348">+(AE66/AE51)*100</f>
        <v>0</v>
      </c>
      <c r="AF67" s="23">
        <f t="shared" si="348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</row>
    <row r="68" spans="2:95" x14ac:dyDescent="0.25">
      <c r="B68" s="190"/>
      <c r="C68" s="34" t="s">
        <v>157</v>
      </c>
      <c r="D68" s="23">
        <f t="shared" ref="D68:Q68" si="349">+(D66/D9)*100</f>
        <v>0</v>
      </c>
      <c r="E68" s="23">
        <f t="shared" si="349"/>
        <v>0</v>
      </c>
      <c r="F68" s="23">
        <f t="shared" si="349"/>
        <v>0</v>
      </c>
      <c r="G68" s="23">
        <f t="shared" si="349"/>
        <v>0</v>
      </c>
      <c r="H68" s="23">
        <f t="shared" si="349"/>
        <v>0</v>
      </c>
      <c r="I68" s="23">
        <f t="shared" si="349"/>
        <v>0</v>
      </c>
      <c r="J68" s="23">
        <f t="shared" si="349"/>
        <v>0</v>
      </c>
      <c r="K68" s="23">
        <f t="shared" si="349"/>
        <v>0</v>
      </c>
      <c r="L68" s="23">
        <f t="shared" si="349"/>
        <v>0</v>
      </c>
      <c r="M68" s="23">
        <f t="shared" si="349"/>
        <v>0</v>
      </c>
      <c r="N68" s="23">
        <f t="shared" si="349"/>
        <v>0</v>
      </c>
      <c r="O68" s="23">
        <f t="shared" si="349"/>
        <v>0</v>
      </c>
      <c r="P68" s="23">
        <f t="shared" si="349"/>
        <v>0</v>
      </c>
      <c r="Q68" s="23">
        <f t="shared" si="349"/>
        <v>0</v>
      </c>
      <c r="R68" s="23">
        <f t="shared" ref="R68" si="350">+(R66/R9)*100</f>
        <v>21.40640979138481</v>
      </c>
      <c r="S68" s="88">
        <f t="shared" ref="S68" si="351">+(S66/S9)*100</f>
        <v>25.99121739502942</v>
      </c>
      <c r="T68" s="23">
        <f t="shared" ref="T68:U68" si="352">+(T66/T9)*100</f>
        <v>72.562023312460539</v>
      </c>
      <c r="U68" s="23">
        <f t="shared" si="352"/>
        <v>0</v>
      </c>
      <c r="V68" s="23">
        <f t="shared" ref="V68" si="353">+(V66/V9)*100</f>
        <v>55.436413541858606</v>
      </c>
      <c r="W68" s="23">
        <f t="shared" ref="W68:X68" si="354">+(W66/W9)*100</f>
        <v>27.656380602656427</v>
      </c>
      <c r="X68" s="23">
        <f t="shared" si="354"/>
        <v>0</v>
      </c>
      <c r="Y68" s="23">
        <f t="shared" ref="Y68:Z68" si="355">+(Y66/Y9)*100</f>
        <v>0</v>
      </c>
      <c r="Z68" s="23">
        <f t="shared" si="355"/>
        <v>67.278886169977511</v>
      </c>
      <c r="AA68" s="23">
        <f t="shared" ref="AA68:AB68" si="356">+(AA66/AA9)*100</f>
        <v>59.073066934470972</v>
      </c>
      <c r="AB68" s="23">
        <f t="shared" si="356"/>
        <v>57.215660855656083</v>
      </c>
      <c r="AC68" s="23">
        <f t="shared" ref="AC68:AD68" si="357">+(AC66/AC9)*100</f>
        <v>48.944631183894195</v>
      </c>
      <c r="AD68" s="23">
        <f t="shared" si="357"/>
        <v>0</v>
      </c>
      <c r="AE68" s="23">
        <f t="shared" ref="AE68:AF68" si="358">+(AE66/AE9)*100</f>
        <v>0</v>
      </c>
      <c r="AF68" s="23">
        <f t="shared" si="358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</row>
    <row r="69" spans="2:95" x14ac:dyDescent="0.25">
      <c r="B69" s="190"/>
      <c r="C69" s="34" t="s">
        <v>155</v>
      </c>
      <c r="D69" s="23">
        <f t="shared" ref="D69:P69" si="359">+(D66/D124)*100</f>
        <v>0</v>
      </c>
      <c r="E69" s="23">
        <f t="shared" si="359"/>
        <v>0</v>
      </c>
      <c r="F69" s="23">
        <f t="shared" si="359"/>
        <v>0</v>
      </c>
      <c r="G69" s="23">
        <f t="shared" si="359"/>
        <v>0</v>
      </c>
      <c r="H69" s="23">
        <f t="shared" si="359"/>
        <v>0</v>
      </c>
      <c r="I69" s="23">
        <f t="shared" si="359"/>
        <v>0</v>
      </c>
      <c r="J69" s="23">
        <f t="shared" si="359"/>
        <v>0</v>
      </c>
      <c r="K69" s="23">
        <f t="shared" si="359"/>
        <v>0</v>
      </c>
      <c r="L69" s="23">
        <f t="shared" si="359"/>
        <v>0</v>
      </c>
      <c r="M69" s="23">
        <f t="shared" si="359"/>
        <v>0</v>
      </c>
      <c r="N69" s="23">
        <f t="shared" si="359"/>
        <v>0</v>
      </c>
      <c r="O69" s="23">
        <f t="shared" si="359"/>
        <v>0</v>
      </c>
      <c r="P69" s="23">
        <f t="shared" si="359"/>
        <v>0</v>
      </c>
      <c r="Q69" s="23">
        <f t="shared" ref="Q69:R69" si="360">+(Q66/Q100)*100</f>
        <v>0</v>
      </c>
      <c r="R69" s="23">
        <f t="shared" si="360"/>
        <v>0.3405378247225313</v>
      </c>
      <c r="S69" s="88">
        <f t="shared" ref="S69" si="361">+(S66/S100)*100</f>
        <v>0.47624259533853108</v>
      </c>
      <c r="T69" s="23">
        <f t="shared" ref="T69:U69" si="362">+(T66/T100)*100</f>
        <v>4.95689985225089E-2</v>
      </c>
      <c r="U69" s="23">
        <f t="shared" si="362"/>
        <v>0</v>
      </c>
      <c r="V69" s="23">
        <f t="shared" ref="V69" si="363">+(V66/V100)*100</f>
        <v>0.14356116328847482</v>
      </c>
      <c r="W69" s="23">
        <f t="shared" ref="W69:X69" si="364">+(W66/W100)*100</f>
        <v>4.1221620392938786E-2</v>
      </c>
      <c r="X69" s="23">
        <f t="shared" si="364"/>
        <v>0</v>
      </c>
      <c r="Y69" s="23">
        <f t="shared" ref="Y69:Z69" si="365">+(Y66/Y100)*100</f>
        <v>0</v>
      </c>
      <c r="Z69" s="23">
        <f t="shared" si="365"/>
        <v>4.95689985225089E-2</v>
      </c>
      <c r="AA69" s="23">
        <f t="shared" ref="AA69:AB69" si="366">+(AA66/AA100)*100</f>
        <v>8.3817294798975539E-2</v>
      </c>
      <c r="AB69" s="23">
        <f t="shared" si="366"/>
        <v>0.14356116328847482</v>
      </c>
      <c r="AC69" s="23">
        <f t="shared" ref="AC69:AD69" si="367">+(AC66/AC100)*100</f>
        <v>0.10923729404128779</v>
      </c>
      <c r="AD69" s="23">
        <f t="shared" si="367"/>
        <v>0</v>
      </c>
      <c r="AE69" s="23">
        <f t="shared" ref="AE69:AF69" si="368">+(AE66/AE100)*100</f>
        <v>0</v>
      </c>
      <c r="AF69" s="23">
        <f t="shared" si="368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4.691473839006962E-2</v>
      </c>
      <c r="CH69" s="116">
        <v>0.13991566476001141</v>
      </c>
      <c r="CI69" s="116">
        <v>0.72409619300802586</v>
      </c>
      <c r="CJ69" s="116">
        <v>5.1935233733937818E-2</v>
      </c>
      <c r="CK69" s="116">
        <v>0</v>
      </c>
      <c r="CL69" s="116">
        <v>1.9467579559918815E-2</v>
      </c>
      <c r="CM69" s="116">
        <v>4.691473839006962E-2</v>
      </c>
      <c r="CN69" s="116">
        <v>0.22647958444177363</v>
      </c>
      <c r="CO69" s="116">
        <v>0.1131356402993406</v>
      </c>
      <c r="CP69" s="116">
        <v>5.6683893561506549E-2</v>
      </c>
      <c r="CQ69" s="116">
        <v>0</v>
      </c>
    </row>
    <row r="70" spans="2:95" x14ac:dyDescent="0.25">
      <c r="B70" s="190"/>
      <c r="C70" s="48" t="s">
        <v>109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69">+AE23</f>
        <v>0</v>
      </c>
      <c r="AF70" s="31">
        <f t="shared" si="369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</row>
    <row r="71" spans="2:95" x14ac:dyDescent="0.25">
      <c r="B71" s="190"/>
      <c r="C71" s="34" t="s">
        <v>90</v>
      </c>
      <c r="D71" s="23">
        <f>+(D70/D51)*100</f>
        <v>0</v>
      </c>
      <c r="E71" s="23">
        <f t="shared" ref="E71:R71" si="370">+(E70/E51)*100</f>
        <v>0</v>
      </c>
      <c r="F71" s="23">
        <f t="shared" si="370"/>
        <v>0</v>
      </c>
      <c r="G71" s="23">
        <f t="shared" si="370"/>
        <v>0</v>
      </c>
      <c r="H71" s="23">
        <f t="shared" si="370"/>
        <v>0</v>
      </c>
      <c r="I71" s="23">
        <f t="shared" si="370"/>
        <v>0</v>
      </c>
      <c r="J71" s="23">
        <f t="shared" si="370"/>
        <v>0</v>
      </c>
      <c r="K71" s="23">
        <f t="shared" si="370"/>
        <v>0</v>
      </c>
      <c r="L71" s="23">
        <f t="shared" si="370"/>
        <v>0</v>
      </c>
      <c r="M71" s="23">
        <f t="shared" si="370"/>
        <v>0</v>
      </c>
      <c r="N71" s="23">
        <f t="shared" si="370"/>
        <v>0</v>
      </c>
      <c r="O71" s="23">
        <f t="shared" si="370"/>
        <v>0</v>
      </c>
      <c r="P71" s="23">
        <f t="shared" si="370"/>
        <v>0</v>
      </c>
      <c r="Q71" s="23">
        <f t="shared" si="370"/>
        <v>0</v>
      </c>
      <c r="R71" s="23">
        <f t="shared" si="370"/>
        <v>0</v>
      </c>
      <c r="S71" s="88">
        <f t="shared" ref="S71" si="371">+(S70/S51)*100</f>
        <v>0.14223384233527395</v>
      </c>
      <c r="T71" s="23">
        <f t="shared" ref="T71:U71" si="372">+(T70/T51)*100</f>
        <v>0</v>
      </c>
      <c r="U71" s="23">
        <f t="shared" si="372"/>
        <v>0</v>
      </c>
      <c r="V71" s="23">
        <f t="shared" ref="V71" si="373">+(V70/V51)*100</f>
        <v>0</v>
      </c>
      <c r="W71" s="23">
        <f t="shared" ref="W71:X71" si="374">+(W70/W51)*100</f>
        <v>0</v>
      </c>
      <c r="X71" s="23">
        <f t="shared" si="374"/>
        <v>4.3327630730035631</v>
      </c>
      <c r="Y71" s="23">
        <f t="shared" ref="Y71:Z71" si="375">+(Y70/Y51)*100</f>
        <v>0</v>
      </c>
      <c r="Z71" s="23">
        <f t="shared" si="375"/>
        <v>0</v>
      </c>
      <c r="AA71" s="23">
        <f t="shared" ref="AA71:AB71" si="376">+(AA70/AA51)*100</f>
        <v>0</v>
      </c>
      <c r="AB71" s="23">
        <f t="shared" si="376"/>
        <v>0</v>
      </c>
      <c r="AC71" s="23">
        <f t="shared" ref="AC71:AD71" si="377">+(AC70/AC51)*100</f>
        <v>0</v>
      </c>
      <c r="AD71" s="23">
        <f t="shared" si="377"/>
        <v>13.957996445237974</v>
      </c>
      <c r="AE71" s="23">
        <f t="shared" ref="AE71:AF71" si="378">+(AE70/AE51)*100</f>
        <v>0</v>
      </c>
      <c r="AF71" s="23">
        <f t="shared" si="378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</row>
    <row r="72" spans="2:95" x14ac:dyDescent="0.25">
      <c r="B72" s="190"/>
      <c r="C72" s="34" t="s">
        <v>157</v>
      </c>
      <c r="D72" s="23">
        <f>+(D70/D9)*100</f>
        <v>0</v>
      </c>
      <c r="E72" s="23">
        <f t="shared" ref="E72:R72" si="379">+(E70/E9)*100</f>
        <v>0</v>
      </c>
      <c r="F72" s="23">
        <f t="shared" si="379"/>
        <v>0</v>
      </c>
      <c r="G72" s="23">
        <f t="shared" si="379"/>
        <v>0</v>
      </c>
      <c r="H72" s="23">
        <f t="shared" si="379"/>
        <v>0</v>
      </c>
      <c r="I72" s="23">
        <f t="shared" si="379"/>
        <v>0</v>
      </c>
      <c r="J72" s="23">
        <f t="shared" si="379"/>
        <v>0</v>
      </c>
      <c r="K72" s="23">
        <f t="shared" si="379"/>
        <v>0</v>
      </c>
      <c r="L72" s="23">
        <f t="shared" si="379"/>
        <v>0</v>
      </c>
      <c r="M72" s="23">
        <f t="shared" si="379"/>
        <v>0</v>
      </c>
      <c r="N72" s="23">
        <f t="shared" si="379"/>
        <v>0</v>
      </c>
      <c r="O72" s="23">
        <f t="shared" si="379"/>
        <v>0</v>
      </c>
      <c r="P72" s="23">
        <f t="shared" si="379"/>
        <v>0</v>
      </c>
      <c r="Q72" s="23">
        <f t="shared" si="379"/>
        <v>0</v>
      </c>
      <c r="R72" s="23">
        <f t="shared" si="379"/>
        <v>0</v>
      </c>
      <c r="S72" s="88">
        <f t="shared" ref="S72" si="380">+(S70/S9)*100</f>
        <v>0.11577135815031867</v>
      </c>
      <c r="T72" s="23">
        <f t="shared" ref="T72:U72" si="381">+(T70/T9)*100</f>
        <v>0</v>
      </c>
      <c r="U72" s="23">
        <f t="shared" si="381"/>
        <v>0</v>
      </c>
      <c r="V72" s="23">
        <f t="shared" ref="V72" si="382">+(V70/V9)*100</f>
        <v>0</v>
      </c>
      <c r="W72" s="23">
        <f t="shared" ref="W72:X72" si="383">+(W70/W9)*100</f>
        <v>0</v>
      </c>
      <c r="X72" s="23">
        <f t="shared" si="383"/>
        <v>3.9883765396905004</v>
      </c>
      <c r="Y72" s="23">
        <f t="shared" ref="Y72:Z72" si="384">+(Y70/Y9)*100</f>
        <v>0</v>
      </c>
      <c r="Z72" s="23">
        <f t="shared" si="384"/>
        <v>0</v>
      </c>
      <c r="AA72" s="23">
        <f t="shared" ref="AA72:AB72" si="385">+(AA70/AA9)*100</f>
        <v>0</v>
      </c>
      <c r="AB72" s="23">
        <f t="shared" si="385"/>
        <v>0</v>
      </c>
      <c r="AC72" s="23">
        <f t="shared" ref="AC72:AD72" si="386">+(AC70/AC9)*100</f>
        <v>0</v>
      </c>
      <c r="AD72" s="23">
        <f t="shared" si="386"/>
        <v>13.521313496295214</v>
      </c>
      <c r="AE72" s="23">
        <f t="shared" ref="AE72:AF72" si="387">+(AE70/AE9)*100</f>
        <v>0</v>
      </c>
      <c r="AF72" s="23">
        <f t="shared" si="387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</row>
    <row r="73" spans="2:95" x14ac:dyDescent="0.25">
      <c r="B73" s="190"/>
      <c r="C73" s="34" t="s">
        <v>155</v>
      </c>
      <c r="D73" s="23">
        <f>+(D70/D124)*100</f>
        <v>0</v>
      </c>
      <c r="E73" s="23">
        <f t="shared" ref="E73:R73" si="388">+(E70/E124)*100</f>
        <v>0</v>
      </c>
      <c r="F73" s="23">
        <f t="shared" si="388"/>
        <v>0</v>
      </c>
      <c r="G73" s="23">
        <f t="shared" si="388"/>
        <v>0</v>
      </c>
      <c r="H73" s="23">
        <f t="shared" si="388"/>
        <v>0</v>
      </c>
      <c r="I73" s="23">
        <f t="shared" si="388"/>
        <v>0</v>
      </c>
      <c r="J73" s="23">
        <f t="shared" si="388"/>
        <v>0</v>
      </c>
      <c r="K73" s="23">
        <f t="shared" si="388"/>
        <v>0</v>
      </c>
      <c r="L73" s="23">
        <f t="shared" si="388"/>
        <v>0</v>
      </c>
      <c r="M73" s="23">
        <f t="shared" si="388"/>
        <v>0</v>
      </c>
      <c r="N73" s="23">
        <f t="shared" si="388"/>
        <v>0</v>
      </c>
      <c r="O73" s="23">
        <f t="shared" si="388"/>
        <v>0</v>
      </c>
      <c r="P73" s="23">
        <f t="shared" si="388"/>
        <v>0</v>
      </c>
      <c r="Q73" s="23">
        <f t="shared" si="388"/>
        <v>0</v>
      </c>
      <c r="R73" s="23">
        <f t="shared" si="388"/>
        <v>0</v>
      </c>
      <c r="S73" s="88">
        <f t="shared" ref="S73" si="389">+(S70/S124)*100</f>
        <v>2.1213031784312825E-3</v>
      </c>
      <c r="T73" s="23">
        <f t="shared" ref="T73:U73" si="390">+(T70/T124)*100</f>
        <v>0</v>
      </c>
      <c r="U73" s="23">
        <f t="shared" si="390"/>
        <v>0</v>
      </c>
      <c r="V73" s="23">
        <f t="shared" ref="V73" si="391">+(V70/V124)*100</f>
        <v>0</v>
      </c>
      <c r="W73" s="23">
        <f t="shared" ref="W73:X73" si="392">+(W70/W124)*100</f>
        <v>0</v>
      </c>
      <c r="X73" s="23">
        <f t="shared" si="392"/>
        <v>1.2424047042102591E-2</v>
      </c>
      <c r="Y73" s="23">
        <f t="shared" ref="Y73:Z73" si="393">+(Y70/Y124)*100</f>
        <v>0</v>
      </c>
      <c r="Z73" s="23">
        <f t="shared" si="393"/>
        <v>0</v>
      </c>
      <c r="AA73" s="23">
        <f t="shared" ref="AA73:AB73" si="394">+(AA70/AA124)*100</f>
        <v>0</v>
      </c>
      <c r="AB73" s="23">
        <f t="shared" si="394"/>
        <v>0</v>
      </c>
      <c r="AC73" s="23">
        <f t="shared" ref="AC73:AD73" si="395">+(AC70/AC124)*100</f>
        <v>0</v>
      </c>
      <c r="AD73" s="23">
        <f t="shared" si="395"/>
        <v>1.9877951288540568E-2</v>
      </c>
      <c r="AE73" s="23">
        <f t="shared" ref="AE73:AF73" si="396">+(AE70/AE124)*100</f>
        <v>0</v>
      </c>
      <c r="AF73" s="23">
        <f t="shared" si="396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7.6728579205178352E-2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7.5214634777696604E-2</v>
      </c>
    </row>
    <row r="74" spans="2:95" x14ac:dyDescent="0.25">
      <c r="B74" s="190"/>
      <c r="C74" s="111" t="s">
        <v>161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</row>
    <row r="75" spans="2:95" x14ac:dyDescent="0.25">
      <c r="B75" s="190"/>
      <c r="C75" s="34" t="s">
        <v>155</v>
      </c>
      <c r="D75" s="23">
        <f>+(D74/D124)*100</f>
        <v>0.98603715558739868</v>
      </c>
      <c r="E75" s="23">
        <f t="shared" ref="E75:P75" si="397">+(E74/E124)*100</f>
        <v>1.0298026911983769</v>
      </c>
      <c r="F75" s="23">
        <f t="shared" si="397"/>
        <v>1.0308986440486443</v>
      </c>
      <c r="G75" s="23">
        <f t="shared" si="397"/>
        <v>0.84454814857041205</v>
      </c>
      <c r="H75" s="23">
        <f t="shared" si="397"/>
        <v>0.67241900987105119</v>
      </c>
      <c r="I75" s="23">
        <f t="shared" si="397"/>
        <v>0.88545681463188652</v>
      </c>
      <c r="J75" s="23">
        <f t="shared" si="397"/>
        <v>0.66770099645019876</v>
      </c>
      <c r="K75" s="23">
        <f t="shared" si="397"/>
        <v>0.571440079510383</v>
      </c>
      <c r="L75" s="23">
        <f t="shared" si="397"/>
        <v>0.61606651667670043</v>
      </c>
      <c r="M75" s="23">
        <f t="shared" si="397"/>
        <v>0.47700790799750986</v>
      </c>
      <c r="N75" s="23">
        <f t="shared" si="397"/>
        <v>0.42692036017704704</v>
      </c>
      <c r="O75" s="23">
        <f t="shared" si="397"/>
        <v>0.39964185843242744</v>
      </c>
      <c r="P75" s="23">
        <f t="shared" si="397"/>
        <v>0.49975068256809069</v>
      </c>
      <c r="Q75" s="23">
        <f t="shared" ref="Q75" si="398">+(Q74/Q48)*100</f>
        <v>0.45445678483215524</v>
      </c>
      <c r="R75" s="23">
        <f t="shared" ref="R75" si="399">+(R74/R48)*100</f>
        <v>0.41871030029868056</v>
      </c>
      <c r="S75" s="88">
        <f t="shared" ref="S75" si="400">+(S74/S48)*100</f>
        <v>0.44063290861937532</v>
      </c>
      <c r="T75" s="23">
        <f t="shared" ref="T75:U75" si="401">+(T74/T48)*100</f>
        <v>1.0696949868704559E-2</v>
      </c>
      <c r="U75" s="23">
        <f t="shared" si="401"/>
        <v>2.5658278620507218E-2</v>
      </c>
      <c r="V75" s="23">
        <f t="shared" ref="V75" si="402">+(V74/V48)*100</f>
        <v>3.226380227940176E-2</v>
      </c>
      <c r="W75" s="23">
        <f t="shared" ref="W75:X75" si="403">+(W74/W48)*100</f>
        <v>5.8547497468034899E-2</v>
      </c>
      <c r="X75" s="23">
        <f t="shared" si="403"/>
        <v>7.1067879998756384E-2</v>
      </c>
      <c r="Y75" s="23">
        <f t="shared" ref="Y75:Z75" si="404">+(Y74/Y48)*100</f>
        <v>2.4377172601049588E-2</v>
      </c>
      <c r="Z75" s="23">
        <f t="shared" si="404"/>
        <v>8.2906270881265339E-3</v>
      </c>
      <c r="AA75" s="23">
        <f t="shared" ref="AA75:AB75" si="405">+(AA74/AA48)*100</f>
        <v>3.3661559246366185E-2</v>
      </c>
      <c r="AB75" s="23">
        <f t="shared" si="405"/>
        <v>4.1297959756025522E-2</v>
      </c>
      <c r="AC75" s="23">
        <f t="shared" ref="AC75:AD75" si="406">+(AC74/AC48)*100</f>
        <v>6.3578808088640817E-2</v>
      </c>
      <c r="AD75" s="23">
        <f t="shared" si="406"/>
        <v>7.2057736280711451E-2</v>
      </c>
      <c r="AE75" s="23">
        <f t="shared" ref="AE75:AF75" si="407">+(AE74/AE48)*100</f>
        <v>3.0245879549881387E-2</v>
      </c>
      <c r="AF75" s="23">
        <f t="shared" si="407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1.5245110645017721E-3</v>
      </c>
      <c r="CI75" s="116">
        <v>0.78823212402430787</v>
      </c>
      <c r="CJ75" s="116">
        <v>5.642102270667905E-2</v>
      </c>
      <c r="CK75" s="116">
        <v>0.12766877000918908</v>
      </c>
      <c r="CL75" s="116">
        <v>7.6414922302398694E-3</v>
      </c>
      <c r="CM75" s="116">
        <v>5.6881705149778184E-3</v>
      </c>
      <c r="CN75" s="116">
        <v>1.5245110645017721E-3</v>
      </c>
      <c r="CO75" s="116">
        <v>0.20388327863959421</v>
      </c>
      <c r="CP75" s="116">
        <v>5.9290492268796291E-2</v>
      </c>
      <c r="CQ75" s="116">
        <v>0.14399725621436818</v>
      </c>
    </row>
    <row r="76" spans="2:95" x14ac:dyDescent="0.25">
      <c r="B76" s="190"/>
      <c r="C76" s="111" t="s">
        <v>162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</row>
    <row r="77" spans="2:95" x14ac:dyDescent="0.25">
      <c r="B77" s="190"/>
      <c r="C77" s="34" t="s">
        <v>155</v>
      </c>
      <c r="D77" s="23">
        <f>+(D76/D124)*100</f>
        <v>0.74852057476527833</v>
      </c>
      <c r="E77" s="23">
        <f t="shared" ref="E77:P77" si="408">+(E76/E124)*100</f>
        <v>0.61392650115995417</v>
      </c>
      <c r="F77" s="23">
        <f t="shared" si="408"/>
        <v>0.56692115903159235</v>
      </c>
      <c r="G77" s="23">
        <f t="shared" si="408"/>
        <v>0.46725017134886498</v>
      </c>
      <c r="H77" s="23">
        <f t="shared" si="408"/>
        <v>0.32088254018785251</v>
      </c>
      <c r="I77" s="23">
        <f t="shared" si="408"/>
        <v>0.29434316872971777</v>
      </c>
      <c r="J77" s="23">
        <f t="shared" si="408"/>
        <v>0.18301302535749672</v>
      </c>
      <c r="K77" s="23">
        <f t="shared" si="408"/>
        <v>0.14985756981925519</v>
      </c>
      <c r="L77" s="23">
        <f t="shared" si="408"/>
        <v>0.13660013937533247</v>
      </c>
      <c r="M77" s="23">
        <f t="shared" si="408"/>
        <v>0.13887363835311356</v>
      </c>
      <c r="N77" s="23">
        <f t="shared" si="408"/>
        <v>0.15910487094975376</v>
      </c>
      <c r="O77" s="23">
        <f t="shared" si="408"/>
        <v>0.35020891439628177</v>
      </c>
      <c r="P77" s="23">
        <f t="shared" si="408"/>
        <v>0.4354721593217083</v>
      </c>
      <c r="Q77" s="23">
        <f t="shared" ref="Q77" si="409">+(Q76/Q48)*100</f>
        <v>0.48933666265340225</v>
      </c>
      <c r="R77" s="23">
        <f t="shared" ref="R77" si="410">+(R76/R48)*100</f>
        <v>0.57332244570509261</v>
      </c>
      <c r="S77" s="88">
        <f t="shared" ref="S77" si="411">+(S76/S48)*100</f>
        <v>0.72682524402731952</v>
      </c>
      <c r="T77" s="23">
        <f t="shared" ref="T77:U77" si="412">+(T76/T48)*100</f>
        <v>5.0962949304894881E-2</v>
      </c>
      <c r="U77" s="23">
        <f t="shared" si="412"/>
        <v>3.0872185657529992E-3</v>
      </c>
      <c r="V77" s="23">
        <f t="shared" ref="V77" si="413">+(V76/V48)*100</f>
        <v>0.17857044107146988</v>
      </c>
      <c r="W77" s="23">
        <f t="shared" ref="W77:X77" si="414">+(W76/W48)*100</f>
        <v>6.5606781386766483E-2</v>
      </c>
      <c r="X77" s="23">
        <f t="shared" si="414"/>
        <v>4.6456116930181812E-2</v>
      </c>
      <c r="Y77" s="23">
        <f t="shared" ref="Y77:Z77" si="415">+(Y76/Y48)*100</f>
        <v>4.6407357673828231E-3</v>
      </c>
      <c r="Z77" s="23">
        <f t="shared" si="415"/>
        <v>4.9851866722899131E-2</v>
      </c>
      <c r="AA77" s="23">
        <f t="shared" ref="AA77:AB77" si="416">+(AA76/AA48)*100</f>
        <v>8.9087410785652632E-2</v>
      </c>
      <c r="AB77" s="23">
        <f t="shared" si="416"/>
        <v>0.17618061271007587</v>
      </c>
      <c r="AC77" s="23">
        <f t="shared" ref="AC77:AD77" si="417">+(AC76/AC48)*100</f>
        <v>0.12911869090767158</v>
      </c>
      <c r="AD77" s="23">
        <f t="shared" si="417"/>
        <v>5.0665377847169901E-2</v>
      </c>
      <c r="AE77" s="23">
        <f t="shared" ref="AE77:AF77" si="418">+(AE76/AE48)*100</f>
        <v>3.6815668841962391E-3</v>
      </c>
      <c r="AF77" s="23">
        <f t="shared" si="418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4.691473839006962E-2</v>
      </c>
      <c r="CH77" s="116">
        <v>0.14016439119605534</v>
      </c>
      <c r="CI77" s="116">
        <v>0.23158164618183374</v>
      </c>
      <c r="CJ77" s="116">
        <v>0.10801498327215814</v>
      </c>
      <c r="CK77" s="116">
        <v>0.16293208144586932</v>
      </c>
      <c r="CL77" s="116">
        <v>9.4412223827211969E-2</v>
      </c>
      <c r="CM77" s="116">
        <v>6.1272404998047043E-2</v>
      </c>
      <c r="CN77" s="116">
        <v>0.22704351986490653</v>
      </c>
      <c r="CO77" s="116">
        <v>0.22236713748910933</v>
      </c>
      <c r="CP77" s="116">
        <v>0.11472412597587248</v>
      </c>
      <c r="CQ77" s="116">
        <v>0.24208521659423746</v>
      </c>
    </row>
    <row r="78" spans="2:95" x14ac:dyDescent="0.25">
      <c r="B78" s="190"/>
      <c r="C78" s="111" t="s">
        <v>163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</row>
    <row r="79" spans="2:95" x14ac:dyDescent="0.25">
      <c r="B79" s="190"/>
      <c r="C79" s="34" t="s">
        <v>155</v>
      </c>
      <c r="D79" s="23">
        <f>+(D78/D124)*100</f>
        <v>1.5833718314983314E-2</v>
      </c>
      <c r="E79" s="23">
        <f t="shared" ref="E79:P79" si="419">+(E78/E124)*100</f>
        <v>1.0716843372126413E-2</v>
      </c>
      <c r="F79" s="23">
        <f t="shared" si="419"/>
        <v>4.0959768403397746E-3</v>
      </c>
      <c r="G79" s="23">
        <f t="shared" si="419"/>
        <v>3.2940308281939833E-3</v>
      </c>
      <c r="H79" s="23">
        <f t="shared" si="419"/>
        <v>3.4270550393654354E-3</v>
      </c>
      <c r="I79" s="23">
        <f t="shared" si="419"/>
        <v>5.4041156607536707E-3</v>
      </c>
      <c r="J79" s="23">
        <f t="shared" si="419"/>
        <v>5.9937747117284404E-3</v>
      </c>
      <c r="K79" s="23">
        <f t="shared" si="419"/>
        <v>2.5795676720832229E-3</v>
      </c>
      <c r="L79" s="23">
        <f t="shared" si="419"/>
        <v>1.8636146783455381E-3</v>
      </c>
      <c r="M79" s="23">
        <f t="shared" si="419"/>
        <v>3.1178211934666192E-3</v>
      </c>
      <c r="N79" s="23">
        <f t="shared" si="419"/>
        <v>1.2454625170248449E-2</v>
      </c>
      <c r="O79" s="23">
        <f t="shared" si="419"/>
        <v>5.5307587428155532E-3</v>
      </c>
      <c r="P79" s="23">
        <f t="shared" si="419"/>
        <v>3.2945201666412255E-4</v>
      </c>
      <c r="Q79" s="23">
        <f t="shared" ref="Q79" si="420">+(Q78/Q48)*100</f>
        <v>1.161478858464046E-2</v>
      </c>
      <c r="R79" s="23">
        <f t="shared" ref="R79" si="421">+(R78/R48)*100</f>
        <v>1.3039619739809962E-2</v>
      </c>
      <c r="S79" s="88">
        <f t="shared" ref="S79" si="422">+(S78/S48)*100</f>
        <v>3.7350226125515251E-2</v>
      </c>
      <c r="T79" s="23">
        <f t="shared" ref="T79:U79" si="423">+(T78/T48)*100</f>
        <v>0</v>
      </c>
      <c r="U79" s="23">
        <f t="shared" si="423"/>
        <v>0</v>
      </c>
      <c r="V79" s="23">
        <f t="shared" ref="V79" si="424">+(V78/V48)*100</f>
        <v>9.5204474759020084E-3</v>
      </c>
      <c r="W79" s="23">
        <f t="shared" ref="W79:X79" si="425">+(W78/W48)*100</f>
        <v>5.3349229968751373E-4</v>
      </c>
      <c r="X79" s="23">
        <f t="shared" si="425"/>
        <v>2.0312581666115381E-3</v>
      </c>
      <c r="Y79" s="23">
        <f t="shared" ref="Y79:Z79" si="426">+(Y78/Y48)*100</f>
        <v>2.0239114845386265E-4</v>
      </c>
      <c r="Z79" s="23">
        <f t="shared" si="426"/>
        <v>0</v>
      </c>
      <c r="AA79" s="23">
        <f t="shared" ref="AA79:AB79" si="427">+(AA78/AA48)*100</f>
        <v>1.3740540130979597E-4</v>
      </c>
      <c r="AB79" s="23">
        <f t="shared" si="427"/>
        <v>8.0472769010016369E-3</v>
      </c>
      <c r="AC79" s="23">
        <f t="shared" ref="AC79:AD79" si="428">+(AC78/AC48)*100</f>
        <v>1.3007542773368411E-4</v>
      </c>
      <c r="AD79" s="23">
        <f t="shared" si="428"/>
        <v>1.0333260195999022E-3</v>
      </c>
      <c r="AE79" s="23">
        <f t="shared" ref="AE79:AF79" si="429">+(AE78/AE48)*100</f>
        <v>0</v>
      </c>
      <c r="AF79" s="23">
        <f t="shared" si="429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4.1424479346876305E-4</v>
      </c>
      <c r="CH79" s="116">
        <v>0</v>
      </c>
      <c r="CI79" s="116">
        <v>1.6141203163613669E-3</v>
      </c>
      <c r="CJ79" s="116">
        <v>1.6055075811003214E-3</v>
      </c>
      <c r="CK79" s="116">
        <v>3.1872546264379775E-3</v>
      </c>
      <c r="CL79" s="116">
        <v>3.0527122216237631E-3</v>
      </c>
      <c r="CM79" s="116">
        <v>9.1251520291536103E-5</v>
      </c>
      <c r="CN79" s="116">
        <v>2.3289877496656276E-3</v>
      </c>
      <c r="CO79" s="116">
        <v>1.4748205020612625E-3</v>
      </c>
      <c r="CP79" s="116">
        <v>1.1825530988817784E-3</v>
      </c>
      <c r="CQ79" s="116">
        <v>3.9823734004749952E-3</v>
      </c>
    </row>
    <row r="80" spans="2:95" x14ac:dyDescent="0.25">
      <c r="B80" s="190"/>
      <c r="C80" s="47" t="s">
        <v>168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</row>
    <row r="81" spans="2:95" x14ac:dyDescent="0.25">
      <c r="B81" s="190"/>
      <c r="C81" s="34" t="s">
        <v>89</v>
      </c>
      <c r="D81" s="23">
        <f t="shared" ref="D81:Q81" si="430">+(D80/D51)*100</f>
        <v>16.270651521542099</v>
      </c>
      <c r="E81" s="23">
        <f t="shared" si="430"/>
        <v>16.744890532590713</v>
      </c>
      <c r="F81" s="23">
        <f t="shared" si="430"/>
        <v>16.628037964959855</v>
      </c>
      <c r="G81" s="23">
        <f t="shared" si="430"/>
        <v>18.687701421556707</v>
      </c>
      <c r="H81" s="23">
        <f t="shared" si="430"/>
        <v>17.416972043766293</v>
      </c>
      <c r="I81" s="23">
        <f t="shared" si="430"/>
        <v>25.228782408660631</v>
      </c>
      <c r="J81" s="23">
        <f t="shared" si="430"/>
        <v>33.628702693623019</v>
      </c>
      <c r="K81" s="23">
        <f t="shared" si="430"/>
        <v>34.526480848522866</v>
      </c>
      <c r="L81" s="23">
        <f t="shared" si="430"/>
        <v>26.048675136198725</v>
      </c>
      <c r="M81" s="23">
        <f t="shared" si="430"/>
        <v>23.327737636401828</v>
      </c>
      <c r="N81" s="23">
        <f t="shared" si="430"/>
        <v>38.247641664704211</v>
      </c>
      <c r="O81" s="23">
        <f t="shared" si="430"/>
        <v>32.705564602738789</v>
      </c>
      <c r="P81" s="23">
        <f t="shared" si="430"/>
        <v>38.327558517006302</v>
      </c>
      <c r="Q81" s="23">
        <f t="shared" si="430"/>
        <v>32.253638482373667</v>
      </c>
      <c r="R81" s="23">
        <f t="shared" ref="R81" si="431">+(R80/R51)*100</f>
        <v>28.580815421770932</v>
      </c>
      <c r="S81" s="88">
        <f t="shared" ref="S81" si="432">+(S80/S51)*100</f>
        <v>19.217034318926878</v>
      </c>
      <c r="T81" s="23">
        <f t="shared" ref="T81:U81" si="433">+(T80/T51)*100</f>
        <v>6.0943062907938179</v>
      </c>
      <c r="U81" s="23">
        <f t="shared" si="433"/>
        <v>82.092938320883718</v>
      </c>
      <c r="V81" s="23">
        <f t="shared" ref="V81" si="434">+(V80/V51)*100</f>
        <v>6.5241178282668528</v>
      </c>
      <c r="W81" s="23">
        <f t="shared" ref="W81:X81" si="435">+(W80/W51)*100</f>
        <v>2.3372230460236443</v>
      </c>
      <c r="X81" s="23">
        <f t="shared" si="435"/>
        <v>58.306291604812365</v>
      </c>
      <c r="Y81" s="23">
        <f t="shared" ref="Y81:Z81" si="436">+(Y80/Y51)*100</f>
        <v>16.521901857144016</v>
      </c>
      <c r="Z81" s="23">
        <f t="shared" si="436"/>
        <v>6.0974859307844556</v>
      </c>
      <c r="AA81" s="23">
        <f t="shared" ref="AA81:AB81" si="437">+(AA80/AA51)*100</f>
        <v>3.0115801891568528</v>
      </c>
      <c r="AB81" s="23">
        <f t="shared" si="437"/>
        <v>0.70986516586411519</v>
      </c>
      <c r="AC81" s="23">
        <f t="shared" ref="AC81:AD81" si="438">+(AC80/AC51)*100</f>
        <v>3.0969836810412339</v>
      </c>
      <c r="AD81" s="23">
        <f t="shared" si="438"/>
        <v>13.100101384709905</v>
      </c>
      <c r="AE81" s="23">
        <f t="shared" ref="AE81:AF81" si="439">+(AE80/AE51)*100</f>
        <v>23.381564325415891</v>
      </c>
      <c r="AF81" s="23">
        <f t="shared" si="439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</row>
    <row r="82" spans="2:95" x14ac:dyDescent="0.25">
      <c r="B82" s="190"/>
      <c r="C82" s="34" t="s">
        <v>156</v>
      </c>
      <c r="D82" s="23">
        <f t="shared" ref="D82:Q82" si="440">+(D80/D9)*100</f>
        <v>13.283844270695486</v>
      </c>
      <c r="E82" s="23">
        <f t="shared" si="440"/>
        <v>13.534715288620374</v>
      </c>
      <c r="F82" s="23">
        <f t="shared" si="440"/>
        <v>14.269538825494299</v>
      </c>
      <c r="G82" s="23">
        <f t="shared" si="440"/>
        <v>16.293119429481155</v>
      </c>
      <c r="H82" s="23">
        <f t="shared" si="440"/>
        <v>15.150548262804778</v>
      </c>
      <c r="I82" s="23">
        <f t="shared" si="440"/>
        <v>21.699355843255617</v>
      </c>
      <c r="J82" s="23">
        <f t="shared" si="440"/>
        <v>29.126002158975194</v>
      </c>
      <c r="K82" s="23">
        <f t="shared" si="440"/>
        <v>30.121026320672367</v>
      </c>
      <c r="L82" s="23">
        <f t="shared" si="440"/>
        <v>22.413748758186141</v>
      </c>
      <c r="M82" s="23">
        <f t="shared" si="440"/>
        <v>19.794648041619972</v>
      </c>
      <c r="N82" s="23">
        <f t="shared" si="440"/>
        <v>32.565710497090677</v>
      </c>
      <c r="O82" s="23">
        <f t="shared" si="440"/>
        <v>28.12765248791953</v>
      </c>
      <c r="P82" s="23">
        <f t="shared" si="440"/>
        <v>32.919119208673223</v>
      </c>
      <c r="Q82" s="23">
        <f t="shared" si="440"/>
        <v>26.311193036448412</v>
      </c>
      <c r="R82" s="23">
        <f t="shared" ref="R82" si="441">+(R80/R9)*100</f>
        <v>25.283202155422689</v>
      </c>
      <c r="S82" s="88">
        <f t="shared" ref="S82" si="442">+(S80/S9)*100</f>
        <v>15.641721591681303</v>
      </c>
      <c r="T82" s="23">
        <f t="shared" ref="T82:U82" si="443">+(T80/T9)*100</f>
        <v>5.8577981397681445</v>
      </c>
      <c r="U82" s="23">
        <f t="shared" si="443"/>
        <v>75.57311668599958</v>
      </c>
      <c r="V82" s="23">
        <f t="shared" ref="V82" si="444">+(V80/V9)*100</f>
        <v>5.9388544350479009</v>
      </c>
      <c r="W82" s="23">
        <f t="shared" ref="W82:X82" si="445">+(W80/W9)*100</f>
        <v>2.0020053631897756</v>
      </c>
      <c r="X82" s="23">
        <f t="shared" si="445"/>
        <v>53.671858265672491</v>
      </c>
      <c r="Y82" s="23">
        <f t="shared" ref="Y82:Z82" si="446">+(Y80/Y9)*100</f>
        <v>11.310315032951141</v>
      </c>
      <c r="Z82" s="23">
        <f t="shared" si="446"/>
        <v>5.1243158490579077</v>
      </c>
      <c r="AA82" s="23">
        <f t="shared" ref="AA82:AB82" si="447">+(AA80/AA9)*100</f>
        <v>2.6892684811554641</v>
      </c>
      <c r="AB82" s="23">
        <f t="shared" si="447"/>
        <v>0.64260491299564337</v>
      </c>
      <c r="AC82" s="23">
        <f t="shared" ref="AC82:AD82" si="448">+(AC80/AC9)*100</f>
        <v>2.761244643260941</v>
      </c>
      <c r="AD82" s="23">
        <f t="shared" si="448"/>
        <v>12.690258114827435</v>
      </c>
      <c r="AE82" s="23">
        <f t="shared" ref="AE82:AF82" si="449">+(AE80/AE9)*100</f>
        <v>15.695413084626288</v>
      </c>
      <c r="AF82" s="23">
        <f t="shared" si="449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</row>
    <row r="83" spans="2:95" x14ac:dyDescent="0.25">
      <c r="B83" s="190"/>
      <c r="C83" s="34" t="s">
        <v>154</v>
      </c>
      <c r="D83" s="23">
        <f t="shared" ref="D83:P83" si="450">+(D80/D124)*100</f>
        <v>0.34014368683265395</v>
      </c>
      <c r="E83" s="23">
        <f t="shared" si="450"/>
        <v>0.33275456530664799</v>
      </c>
      <c r="F83" s="23">
        <f t="shared" si="450"/>
        <v>0.31949249789746559</v>
      </c>
      <c r="G83" s="23">
        <f t="shared" si="450"/>
        <v>0.30224275567407466</v>
      </c>
      <c r="H83" s="23">
        <f t="shared" si="450"/>
        <v>0.21021261486584078</v>
      </c>
      <c r="I83" s="23">
        <f t="shared" si="450"/>
        <v>0.39990329551021159</v>
      </c>
      <c r="J83" s="23">
        <f t="shared" si="450"/>
        <v>0.43407275364033721</v>
      </c>
      <c r="K83" s="23">
        <f t="shared" si="450"/>
        <v>0.38172582126934751</v>
      </c>
      <c r="L83" s="23">
        <f t="shared" si="450"/>
        <v>0.26577635950244438</v>
      </c>
      <c r="M83" s="23">
        <f t="shared" si="450"/>
        <v>0.18833218686948294</v>
      </c>
      <c r="N83" s="23">
        <f t="shared" si="450"/>
        <v>0.36999368255115372</v>
      </c>
      <c r="O83" s="23">
        <f t="shared" si="450"/>
        <v>0.36712068887546873</v>
      </c>
      <c r="P83" s="23">
        <f t="shared" si="450"/>
        <v>0.5814174763991985</v>
      </c>
      <c r="Q83" s="23">
        <f t="shared" ref="Q83" si="451">+(Q80/Q48)*100</f>
        <v>0.45486416036192423</v>
      </c>
      <c r="R83" s="23">
        <f t="shared" ref="R83" si="452">+(R80/R48)*100</f>
        <v>0.4022106811901161</v>
      </c>
      <c r="S83" s="88">
        <f t="shared" ref="S83" si="453">+(S80/S48)*100</f>
        <v>0.28660658610818451</v>
      </c>
      <c r="T83" s="23">
        <f t="shared" ref="T83:U83" si="454">+(T80/T48)*100</f>
        <v>4.0016137103147768E-3</v>
      </c>
      <c r="U83" s="23">
        <f t="shared" si="454"/>
        <v>0.13178054388827315</v>
      </c>
      <c r="V83" s="23">
        <f t="shared" ref="V83" si="455">+(V80/V48)*100</f>
        <v>1.5379581701341965E-2</v>
      </c>
      <c r="W83" s="23">
        <f t="shared" ref="W83:X83" si="456">+(W80/W48)*100</f>
        <v>2.983973437873131E-3</v>
      </c>
      <c r="X83" s="23">
        <f t="shared" si="456"/>
        <v>0.1671912582209511</v>
      </c>
      <c r="Y83" s="23">
        <f t="shared" ref="Y83:Z83" si="457">+(Y80/Y48)*100</f>
        <v>5.7832525128708075E-3</v>
      </c>
      <c r="Z83" s="23">
        <f t="shared" si="457"/>
        <v>3.7754371276165449E-3</v>
      </c>
      <c r="AA83" s="23">
        <f t="shared" ref="AA83:AB83" si="458">+(AA80/AA48)*100</f>
        <v>3.8157356774558893E-3</v>
      </c>
      <c r="AB83" s="23">
        <f t="shared" si="458"/>
        <v>1.6123751340962442E-3</v>
      </c>
      <c r="AC83" s="23">
        <f t="shared" ref="AC83:AD83" si="459">+(AC80/AC48)*100</f>
        <v>6.162696208344939E-3</v>
      </c>
      <c r="AD83" s="23">
        <f t="shared" si="459"/>
        <v>1.8656200280739263E-2</v>
      </c>
      <c r="AE83" s="23">
        <f t="shared" ref="AE83:AF83" si="460">+(AE80/AE48)*100</f>
        <v>1.0353601769745265E-2</v>
      </c>
      <c r="AF83" s="23">
        <f t="shared" si="460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4.0784174636699713E-2</v>
      </c>
      <c r="CI83" s="116">
        <v>2.1100612919595571E-2</v>
      </c>
      <c r="CJ83" s="116">
        <v>6.782518128811703E-3</v>
      </c>
      <c r="CK83" s="116">
        <v>7.2950053970176039E-3</v>
      </c>
      <c r="CL83" s="116">
        <v>0.25736696585882274</v>
      </c>
      <c r="CM83" s="116">
        <v>0</v>
      </c>
      <c r="CN83" s="116">
        <v>5.2224419665640606E-2</v>
      </c>
      <c r="CO83" s="116">
        <v>2.6243370371633767E-2</v>
      </c>
      <c r="CP83" s="116">
        <v>7.663706492327272E-3</v>
      </c>
      <c r="CQ83" s="116">
        <v>2.6093060758725247E-2</v>
      </c>
    </row>
    <row r="84" spans="2:95" x14ac:dyDescent="0.25">
      <c r="B84" s="190"/>
      <c r="C84" s="48" t="s">
        <v>164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</row>
    <row r="85" spans="2:95" x14ac:dyDescent="0.25">
      <c r="B85" s="190"/>
      <c r="C85" s="34" t="s">
        <v>90</v>
      </c>
      <c r="D85" s="23">
        <f>+(D84/D51)*100</f>
        <v>16.270651521542099</v>
      </c>
      <c r="E85" s="23">
        <f t="shared" ref="E85:Q85" si="461">+(E84/E51)*100</f>
        <v>16.744890532590713</v>
      </c>
      <c r="F85" s="23">
        <f t="shared" si="461"/>
        <v>16.628037964959859</v>
      </c>
      <c r="G85" s="23">
        <f t="shared" si="461"/>
        <v>18.68770142155671</v>
      </c>
      <c r="H85" s="23">
        <f t="shared" si="461"/>
        <v>17.266218516202276</v>
      </c>
      <c r="I85" s="23">
        <f t="shared" si="461"/>
        <v>25.033611965050838</v>
      </c>
      <c r="J85" s="23">
        <f t="shared" si="461"/>
        <v>33.489089937422072</v>
      </c>
      <c r="K85" s="23">
        <f t="shared" si="461"/>
        <v>34.399984130168129</v>
      </c>
      <c r="L85" s="23">
        <f t="shared" si="461"/>
        <v>25.920984188408681</v>
      </c>
      <c r="M85" s="23">
        <f t="shared" si="461"/>
        <v>23.248480669403225</v>
      </c>
      <c r="N85" s="23">
        <f t="shared" si="461"/>
        <v>38.180000213766121</v>
      </c>
      <c r="O85" s="23">
        <f t="shared" si="461"/>
        <v>32.686013596049072</v>
      </c>
      <c r="P85" s="23">
        <f t="shared" si="461"/>
        <v>38.314295547147523</v>
      </c>
      <c r="Q85" s="23">
        <f t="shared" si="461"/>
        <v>32.253638482373667</v>
      </c>
      <c r="R85" s="23">
        <f t="shared" ref="R85" si="462">+(R84/R51)*100</f>
        <v>28.580815421770961</v>
      </c>
      <c r="S85" s="88">
        <f t="shared" ref="S85" si="463">+(S84/S51)*100</f>
        <v>18.956918124806986</v>
      </c>
      <c r="T85" s="23">
        <f t="shared" ref="T85:U85" si="464">+(T84/T51)*100</f>
        <v>6.0943062907938179</v>
      </c>
      <c r="U85" s="23">
        <f t="shared" si="464"/>
        <v>82.092938320883718</v>
      </c>
      <c r="V85" s="23">
        <f t="shared" ref="V85" si="465">+(V84/V51)*100</f>
        <v>6.5241178282668528</v>
      </c>
      <c r="W85" s="23">
        <f t="shared" ref="W85:X85" si="466">+(W84/W51)*100</f>
        <v>2.3372230460236443</v>
      </c>
      <c r="X85" s="23">
        <f t="shared" si="466"/>
        <v>58.306291604812365</v>
      </c>
      <c r="Y85" s="23">
        <f t="shared" ref="Y85:Z85" si="467">+(Y84/Y51)*100</f>
        <v>16.521901857144016</v>
      </c>
      <c r="Z85" s="23">
        <f t="shared" si="467"/>
        <v>6.0974859307844556</v>
      </c>
      <c r="AA85" s="23">
        <f t="shared" ref="AA85:AB85" si="468">+(AA84/AA51)*100</f>
        <v>0.56988127557520929</v>
      </c>
      <c r="AB85" s="23">
        <f t="shared" si="468"/>
        <v>0.70986516586411519</v>
      </c>
      <c r="AC85" s="23">
        <f t="shared" ref="AC85:AD85" si="469">+(AC84/AC51)*100</f>
        <v>3.0969836810412339</v>
      </c>
      <c r="AD85" s="23">
        <f t="shared" si="469"/>
        <v>13.100101384709903</v>
      </c>
      <c r="AE85" s="23">
        <f t="shared" ref="AE85:AF85" si="470">+(AE84/AE51)*100</f>
        <v>23.381564325415891</v>
      </c>
      <c r="AF85" s="23">
        <f t="shared" si="470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</row>
    <row r="86" spans="2:95" x14ac:dyDescent="0.25">
      <c r="B86" s="190"/>
      <c r="C86" s="34" t="s">
        <v>157</v>
      </c>
      <c r="D86" s="23">
        <f t="shared" ref="D86:Q86" si="471">+(D84/D9)*100</f>
        <v>13.283844270695486</v>
      </c>
      <c r="E86" s="23">
        <f t="shared" si="471"/>
        <v>13.534715288620374</v>
      </c>
      <c r="F86" s="23">
        <f t="shared" si="471"/>
        <v>14.269538825494301</v>
      </c>
      <c r="G86" s="23">
        <f t="shared" si="471"/>
        <v>16.293119429481159</v>
      </c>
      <c r="H86" s="23">
        <f t="shared" si="471"/>
        <v>15.019411886779865</v>
      </c>
      <c r="I86" s="23">
        <f t="shared" si="471"/>
        <v>21.531489125101153</v>
      </c>
      <c r="J86" s="23">
        <f t="shared" si="471"/>
        <v>29.005082792100534</v>
      </c>
      <c r="K86" s="23">
        <f t="shared" si="471"/>
        <v>30.010670127703893</v>
      </c>
      <c r="L86" s="23">
        <f t="shared" si="471"/>
        <v>22.303876267263043</v>
      </c>
      <c r="M86" s="23">
        <f t="shared" si="471"/>
        <v>19.727394894699479</v>
      </c>
      <c r="N86" s="23">
        <f t="shared" si="471"/>
        <v>32.508117615203638</v>
      </c>
      <c r="O86" s="23">
        <f t="shared" si="471"/>
        <v>28.11083810392595</v>
      </c>
      <c r="P86" s="23">
        <f t="shared" si="471"/>
        <v>32.907727789476809</v>
      </c>
      <c r="Q86" s="23">
        <f t="shared" si="471"/>
        <v>26.311193036448412</v>
      </c>
      <c r="R86" s="23">
        <f t="shared" ref="R86" si="472">+(R84/R9)*100</f>
        <v>25.283202155422714</v>
      </c>
      <c r="S86" s="88">
        <f t="shared" ref="S86" si="473">+(S84/S9)*100</f>
        <v>15.429999792032756</v>
      </c>
      <c r="T86" s="23">
        <f t="shared" ref="T86:U86" si="474">+(T84/T9)*100</f>
        <v>5.8577981397681445</v>
      </c>
      <c r="U86" s="23">
        <f t="shared" si="474"/>
        <v>75.57311668599958</v>
      </c>
      <c r="V86" s="23">
        <f t="shared" ref="V86" si="475">+(V84/V9)*100</f>
        <v>5.9388544350479</v>
      </c>
      <c r="W86" s="23">
        <f t="shared" ref="W86:X86" si="476">+(W84/W9)*100</f>
        <v>2.0020053631897756</v>
      </c>
      <c r="X86" s="23">
        <f t="shared" si="476"/>
        <v>53.671858265672491</v>
      </c>
      <c r="Y86" s="23">
        <f t="shared" ref="Y86:Z86" si="477">+(Y84/Y9)*100</f>
        <v>11.310315032951141</v>
      </c>
      <c r="Z86" s="23">
        <f t="shared" si="477"/>
        <v>5.1243158490579077</v>
      </c>
      <c r="AA86" s="23">
        <f t="shared" ref="AA86:AB86" si="478">+(AA84/AA9)*100</f>
        <v>0.5088902357383851</v>
      </c>
      <c r="AB86" s="23">
        <f t="shared" si="478"/>
        <v>0.64260491299564337</v>
      </c>
      <c r="AC86" s="23">
        <f t="shared" ref="AC86:AD86" si="479">+(AC84/AC9)*100</f>
        <v>2.761244643260941</v>
      </c>
      <c r="AD86" s="23">
        <f t="shared" si="479"/>
        <v>12.690258114827429</v>
      </c>
      <c r="AE86" s="23">
        <f t="shared" ref="AE86:AF86" si="480">+(AE84/AE9)*100</f>
        <v>15.695413084626288</v>
      </c>
      <c r="AF86" s="23">
        <f t="shared" si="480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</row>
    <row r="87" spans="2:95" x14ac:dyDescent="0.25">
      <c r="B87" s="190"/>
      <c r="C87" s="34" t="s">
        <v>155</v>
      </c>
      <c r="D87" s="23">
        <f t="shared" ref="D87:P87" si="481">+(D84/D124)*100</f>
        <v>0.34014368683265395</v>
      </c>
      <c r="E87" s="23">
        <f t="shared" si="481"/>
        <v>0.33275456530664799</v>
      </c>
      <c r="F87" s="23">
        <f t="shared" si="481"/>
        <v>0.31949249789746564</v>
      </c>
      <c r="G87" s="23">
        <f t="shared" si="481"/>
        <v>0.30224275567407471</v>
      </c>
      <c r="H87" s="23">
        <f t="shared" si="481"/>
        <v>0.20839310840112066</v>
      </c>
      <c r="I87" s="23">
        <f t="shared" si="481"/>
        <v>0.39680963437661076</v>
      </c>
      <c r="J87" s="23">
        <f t="shared" si="481"/>
        <v>0.43227065933775355</v>
      </c>
      <c r="K87" s="23">
        <f t="shared" si="481"/>
        <v>0.38032726970790426</v>
      </c>
      <c r="L87" s="23">
        <f t="shared" si="481"/>
        <v>0.2644735202959354</v>
      </c>
      <c r="M87" s="23">
        <f t="shared" si="481"/>
        <v>0.18769232036583205</v>
      </c>
      <c r="N87" s="23">
        <f t="shared" si="481"/>
        <v>0.36933934391911238</v>
      </c>
      <c r="O87" s="23">
        <f t="shared" si="481"/>
        <v>0.36690122839125694</v>
      </c>
      <c r="P87" s="23">
        <f t="shared" si="481"/>
        <v>0.58121628115579593</v>
      </c>
      <c r="Q87" s="23">
        <f t="shared" ref="Q87" si="482">+(Q84/Q48)*100</f>
        <v>0.45486416036192423</v>
      </c>
      <c r="R87" s="23">
        <f t="shared" ref="R87" si="483">+(R84/R48)*100</f>
        <v>0.40221068119011644</v>
      </c>
      <c r="S87" s="88">
        <f t="shared" ref="S87" si="484">+(S84/S48)*100</f>
        <v>0.28272716261593778</v>
      </c>
      <c r="T87" s="23">
        <f t="shared" ref="T87:U87" si="485">+(T84/T48)*100</f>
        <v>4.0016137103147768E-3</v>
      </c>
      <c r="U87" s="23">
        <f t="shared" si="485"/>
        <v>0.13178054388827315</v>
      </c>
      <c r="V87" s="23">
        <f t="shared" ref="V87" si="486">+(V84/V48)*100</f>
        <v>1.5379581701341962E-2</v>
      </c>
      <c r="W87" s="23">
        <f t="shared" ref="W87:X87" si="487">+(W84/W48)*100</f>
        <v>2.983973437873131E-3</v>
      </c>
      <c r="X87" s="23">
        <f t="shared" si="487"/>
        <v>0.1671912582209511</v>
      </c>
      <c r="Y87" s="23">
        <f t="shared" ref="Y87:Z87" si="488">+(Y84/Y48)*100</f>
        <v>5.7832525128708075E-3</v>
      </c>
      <c r="Z87" s="23">
        <f t="shared" si="488"/>
        <v>3.7754371276165449E-3</v>
      </c>
      <c r="AA87" s="23">
        <f t="shared" ref="AA87:AB87" si="489">+(AA84/AA48)*100</f>
        <v>7.220516069788575E-4</v>
      </c>
      <c r="AB87" s="23">
        <f t="shared" si="489"/>
        <v>1.6123751340962442E-3</v>
      </c>
      <c r="AC87" s="23">
        <f t="shared" ref="AC87:AD87" si="490">+(AC84/AC48)*100</f>
        <v>6.162696208344939E-3</v>
      </c>
      <c r="AD87" s="23">
        <f t="shared" si="490"/>
        <v>1.8656200280739256E-2</v>
      </c>
      <c r="AE87" s="23">
        <f t="shared" ref="AE87:AF87" si="491">+(AE84/AE48)*100</f>
        <v>1.0353601769745265E-2</v>
      </c>
      <c r="AF87" s="23">
        <f t="shared" si="491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3.3574612643827967E-2</v>
      </c>
      <c r="CI87" s="116">
        <v>2.1100612919595564E-2</v>
      </c>
      <c r="CJ87" s="116">
        <v>6.782518128811703E-3</v>
      </c>
      <c r="CK87" s="116">
        <v>0</v>
      </c>
      <c r="CL87" s="116">
        <v>0.25736696585882274</v>
      </c>
      <c r="CM87" s="116">
        <v>0</v>
      </c>
      <c r="CN87" s="116">
        <v>4.5159698405219321E-2</v>
      </c>
      <c r="CO87" s="116">
        <v>2.6243370371633767E-2</v>
      </c>
      <c r="CP87" s="116">
        <v>7.663706492327272E-3</v>
      </c>
      <c r="CQ87" s="116">
        <v>0</v>
      </c>
    </row>
    <row r="88" spans="2:95" x14ac:dyDescent="0.25">
      <c r="B88" s="190"/>
      <c r="C88" s="48" t="s">
        <v>165</v>
      </c>
      <c r="D88" s="31">
        <f t="shared" ref="D88:Q88" si="492">+D80-D84</f>
        <v>0</v>
      </c>
      <c r="E88" s="31">
        <f t="shared" si="492"/>
        <v>0</v>
      </c>
      <c r="F88" s="31">
        <f t="shared" si="492"/>
        <v>0</v>
      </c>
      <c r="G88" s="31">
        <f t="shared" si="492"/>
        <v>0</v>
      </c>
      <c r="H88" s="31">
        <f t="shared" si="492"/>
        <v>0.44791474523325547</v>
      </c>
      <c r="I88" s="31">
        <f t="shared" si="492"/>
        <v>0.69269451000008075</v>
      </c>
      <c r="J88" s="31">
        <f t="shared" si="492"/>
        <v>0.49079778477404545</v>
      </c>
      <c r="K88" s="31">
        <f t="shared" si="492"/>
        <v>0.4730338600635946</v>
      </c>
      <c r="L88" s="31">
        <f t="shared" si="492"/>
        <v>0.43516086286385303</v>
      </c>
      <c r="M88" s="31">
        <f t="shared" si="492"/>
        <v>0.24592057895885944</v>
      </c>
      <c r="N88" s="31">
        <f t="shared" si="492"/>
        <v>0.26229239564855789</v>
      </c>
      <c r="O88" s="31">
        <f t="shared" si="492"/>
        <v>7.9735576045777634E-2</v>
      </c>
      <c r="P88" s="31">
        <f t="shared" si="492"/>
        <v>7.3195779999991828E-2</v>
      </c>
      <c r="Q88" s="31">
        <f t="shared" si="492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</row>
    <row r="89" spans="2:95" x14ac:dyDescent="0.25">
      <c r="B89" s="190"/>
      <c r="C89" s="34" t="s">
        <v>90</v>
      </c>
      <c r="D89" s="23">
        <f t="shared" ref="D89:Q89" si="493">+(D88/D51)*100</f>
        <v>0</v>
      </c>
      <c r="E89" s="23">
        <f t="shared" si="493"/>
        <v>0</v>
      </c>
      <c r="F89" s="23">
        <f t="shared" si="493"/>
        <v>0</v>
      </c>
      <c r="G89" s="23">
        <f t="shared" si="493"/>
        <v>0</v>
      </c>
      <c r="H89" s="23">
        <f t="shared" si="493"/>
        <v>0.15075352756401963</v>
      </c>
      <c r="I89" s="23">
        <f t="shared" si="493"/>
        <v>0.19517044360979216</v>
      </c>
      <c r="J89" s="23">
        <f t="shared" si="493"/>
        <v>0.13961275620094116</v>
      </c>
      <c r="K89" s="23">
        <f t="shared" si="493"/>
        <v>0.12649671835474383</v>
      </c>
      <c r="L89" s="23">
        <f t="shared" si="493"/>
        <v>0.12769094779004625</v>
      </c>
      <c r="M89" s="23">
        <f t="shared" si="493"/>
        <v>7.9256966998605086E-2</v>
      </c>
      <c r="N89" s="23">
        <f t="shared" si="493"/>
        <v>6.7641450938095413E-2</v>
      </c>
      <c r="O89" s="23">
        <f t="shared" si="493"/>
        <v>1.9551006689715558E-2</v>
      </c>
      <c r="P89" s="23">
        <f t="shared" si="493"/>
        <v>1.3262969858784807E-2</v>
      </c>
      <c r="Q89" s="23">
        <f t="shared" si="493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</row>
    <row r="90" spans="2:95" x14ac:dyDescent="0.25">
      <c r="B90" s="190"/>
      <c r="C90" s="34" t="s">
        <v>157</v>
      </c>
      <c r="D90" s="23">
        <f t="shared" ref="D90:Q90" si="494">+(D88/D9)*100</f>
        <v>0</v>
      </c>
      <c r="E90" s="23">
        <f t="shared" si="494"/>
        <v>0</v>
      </c>
      <c r="F90" s="23">
        <f t="shared" si="494"/>
        <v>0</v>
      </c>
      <c r="G90" s="23">
        <f t="shared" si="494"/>
        <v>0</v>
      </c>
      <c r="H90" s="23">
        <f t="shared" si="494"/>
        <v>0.13113637602491388</v>
      </c>
      <c r="I90" s="23">
        <f t="shared" si="494"/>
        <v>0.16786671815446408</v>
      </c>
      <c r="J90" s="23">
        <f t="shared" si="494"/>
        <v>0.12091936687466062</v>
      </c>
      <c r="K90" s="23">
        <f t="shared" si="494"/>
        <v>0.11035619296847421</v>
      </c>
      <c r="L90" s="23">
        <f t="shared" si="494"/>
        <v>0.10987249092309945</v>
      </c>
      <c r="M90" s="23">
        <f t="shared" si="494"/>
        <v>6.7253146920494306E-2</v>
      </c>
      <c r="N90" s="23">
        <f t="shared" si="494"/>
        <v>5.7592881887041002E-2</v>
      </c>
      <c r="O90" s="23">
        <f t="shared" si="494"/>
        <v>1.6814383993580654E-2</v>
      </c>
      <c r="P90" s="23">
        <f t="shared" si="494"/>
        <v>1.1391419196415838E-2</v>
      </c>
      <c r="Q90" s="23">
        <f t="shared" si="494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</row>
    <row r="91" spans="2:95" x14ac:dyDescent="0.25">
      <c r="B91" s="190"/>
      <c r="C91" s="34" t="s">
        <v>155</v>
      </c>
      <c r="D91" s="23">
        <f t="shared" ref="D91:P91" si="495">+(D88/D124)*100</f>
        <v>0</v>
      </c>
      <c r="E91" s="23">
        <f t="shared" si="495"/>
        <v>0</v>
      </c>
      <c r="F91" s="23">
        <f t="shared" si="495"/>
        <v>0</v>
      </c>
      <c r="G91" s="23">
        <f t="shared" si="495"/>
        <v>0</v>
      </c>
      <c r="H91" s="23">
        <f t="shared" si="495"/>
        <v>1.8195064647201083E-3</v>
      </c>
      <c r="I91" s="23">
        <f t="shared" si="495"/>
        <v>3.0936611336008337E-3</v>
      </c>
      <c r="J91" s="23">
        <f t="shared" si="495"/>
        <v>1.8020943025837126E-3</v>
      </c>
      <c r="K91" s="23">
        <f t="shared" si="495"/>
        <v>1.3985515614432444E-3</v>
      </c>
      <c r="L91" s="23">
        <f t="shared" si="495"/>
        <v>1.3028392065089738E-3</v>
      </c>
      <c r="M91" s="23">
        <f t="shared" si="495"/>
        <v>6.3986650365089074E-4</v>
      </c>
      <c r="N91" s="23">
        <f t="shared" si="495"/>
        <v>6.543386320413191E-4</v>
      </c>
      <c r="O91" s="23">
        <f t="shared" si="495"/>
        <v>2.1946048421179733E-4</v>
      </c>
      <c r="P91" s="23">
        <f t="shared" si="495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</row>
    <row r="92" spans="2:95" x14ac:dyDescent="0.25">
      <c r="B92" s="190"/>
      <c r="C92" s="48" t="s">
        <v>137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</row>
    <row r="93" spans="2:95" x14ac:dyDescent="0.25">
      <c r="B93" s="190"/>
      <c r="C93" s="34" t="s">
        <v>90</v>
      </c>
      <c r="D93" s="23">
        <f t="shared" ref="D93:R93" si="496">+(D92/D51)*100</f>
        <v>0</v>
      </c>
      <c r="E93" s="23">
        <f t="shared" si="496"/>
        <v>0</v>
      </c>
      <c r="F93" s="23">
        <f t="shared" si="496"/>
        <v>0</v>
      </c>
      <c r="G93" s="23">
        <f t="shared" si="496"/>
        <v>0</v>
      </c>
      <c r="H93" s="23">
        <f t="shared" si="496"/>
        <v>0</v>
      </c>
      <c r="I93" s="23">
        <f t="shared" si="496"/>
        <v>0</v>
      </c>
      <c r="J93" s="23">
        <f t="shared" si="496"/>
        <v>0</v>
      </c>
      <c r="K93" s="23">
        <f t="shared" si="496"/>
        <v>0</v>
      </c>
      <c r="L93" s="23">
        <f t="shared" si="496"/>
        <v>0</v>
      </c>
      <c r="M93" s="23">
        <f t="shared" si="496"/>
        <v>0</v>
      </c>
      <c r="N93" s="23">
        <f t="shared" si="496"/>
        <v>0</v>
      </c>
      <c r="O93" s="23">
        <f t="shared" si="496"/>
        <v>0</v>
      </c>
      <c r="P93" s="23">
        <f t="shared" si="496"/>
        <v>0</v>
      </c>
      <c r="Q93" s="23">
        <f t="shared" si="496"/>
        <v>0</v>
      </c>
      <c r="R93" s="23">
        <f t="shared" si="496"/>
        <v>0</v>
      </c>
      <c r="S93" s="88">
        <f t="shared" ref="S93" si="497">+(S92/S51)*100</f>
        <v>0.26011619411989023</v>
      </c>
      <c r="T93" s="23">
        <f t="shared" ref="T93:U93" si="498">+(T92/T51)*100</f>
        <v>0</v>
      </c>
      <c r="U93" s="23">
        <f t="shared" si="498"/>
        <v>0</v>
      </c>
      <c r="V93" s="23">
        <f t="shared" ref="V93" si="499">+(V92/V51)*100</f>
        <v>0</v>
      </c>
      <c r="W93" s="23">
        <f t="shared" ref="W93:X93" si="500">+(W92/W51)*100</f>
        <v>0</v>
      </c>
      <c r="X93" s="23">
        <f t="shared" si="500"/>
        <v>0</v>
      </c>
      <c r="Y93" s="23">
        <f t="shared" ref="Y93:Z93" si="501">+(Y92/Y51)*100</f>
        <v>0</v>
      </c>
      <c r="Z93" s="23">
        <f t="shared" si="501"/>
        <v>0</v>
      </c>
      <c r="AA93" s="23">
        <f t="shared" ref="AA93:AB93" si="502">+(AA92/AA51)*100</f>
        <v>2.4416989135816434</v>
      </c>
      <c r="AB93" s="23">
        <f t="shared" si="502"/>
        <v>0</v>
      </c>
      <c r="AC93" s="23">
        <f t="shared" ref="AC93:AD93" si="503">+(AC92/AC51)*100</f>
        <v>0</v>
      </c>
      <c r="AD93" s="23">
        <f t="shared" si="503"/>
        <v>0</v>
      </c>
      <c r="AE93" s="23">
        <f t="shared" ref="AE93:AF93" si="504">+(AE92/AE51)*100</f>
        <v>0</v>
      </c>
      <c r="AF93" s="23">
        <f t="shared" si="504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</row>
    <row r="94" spans="2:95" x14ac:dyDescent="0.25">
      <c r="B94" s="190"/>
      <c r="C94" s="34" t="s">
        <v>157</v>
      </c>
      <c r="D94" s="23">
        <f t="shared" ref="D94:R94" si="505">+(D92/D9)*100</f>
        <v>0</v>
      </c>
      <c r="E94" s="23">
        <f t="shared" si="505"/>
        <v>0</v>
      </c>
      <c r="F94" s="23">
        <f t="shared" si="505"/>
        <v>0</v>
      </c>
      <c r="G94" s="23">
        <f t="shared" si="505"/>
        <v>0</v>
      </c>
      <c r="H94" s="23">
        <f t="shared" si="505"/>
        <v>0</v>
      </c>
      <c r="I94" s="23">
        <f t="shared" si="505"/>
        <v>0</v>
      </c>
      <c r="J94" s="23">
        <f t="shared" si="505"/>
        <v>0</v>
      </c>
      <c r="K94" s="23">
        <f t="shared" si="505"/>
        <v>0</v>
      </c>
      <c r="L94" s="23">
        <f t="shared" si="505"/>
        <v>0</v>
      </c>
      <c r="M94" s="23">
        <f t="shared" si="505"/>
        <v>0</v>
      </c>
      <c r="N94" s="23">
        <f t="shared" si="505"/>
        <v>0</v>
      </c>
      <c r="O94" s="23">
        <f t="shared" si="505"/>
        <v>0</v>
      </c>
      <c r="P94" s="23">
        <f t="shared" si="505"/>
        <v>0</v>
      </c>
      <c r="Q94" s="23">
        <f t="shared" si="505"/>
        <v>0</v>
      </c>
      <c r="R94" s="23">
        <f t="shared" si="505"/>
        <v>0</v>
      </c>
      <c r="S94" s="88">
        <f t="shared" ref="S94" si="506">+(S92/S9)*100</f>
        <v>0.21172179964854509</v>
      </c>
      <c r="T94" s="23">
        <f t="shared" ref="T94:U94" si="507">+(T92/T9)*100</f>
        <v>0</v>
      </c>
      <c r="U94" s="23">
        <f t="shared" si="507"/>
        <v>0</v>
      </c>
      <c r="V94" s="23">
        <f t="shared" ref="V94" si="508">+(V92/V9)*100</f>
        <v>0</v>
      </c>
      <c r="W94" s="23">
        <f t="shared" ref="W94:X94" si="509">+(W92/W9)*100</f>
        <v>0</v>
      </c>
      <c r="X94" s="23">
        <f t="shared" si="509"/>
        <v>0</v>
      </c>
      <c r="Y94" s="23">
        <f t="shared" ref="Y94:Z94" si="510">+(Y92/Y9)*100</f>
        <v>0</v>
      </c>
      <c r="Z94" s="23">
        <f t="shared" si="510"/>
        <v>0</v>
      </c>
      <c r="AA94" s="23">
        <f t="shared" ref="AA94:AB94" si="511">+(AA92/AA9)*100</f>
        <v>2.1803782454170784</v>
      </c>
      <c r="AB94" s="23">
        <f t="shared" si="511"/>
        <v>0</v>
      </c>
      <c r="AC94" s="23">
        <f t="shared" ref="AC94:AD94" si="512">+(AC92/AC9)*100</f>
        <v>0</v>
      </c>
      <c r="AD94" s="23">
        <f t="shared" si="512"/>
        <v>0</v>
      </c>
      <c r="AE94" s="23">
        <f t="shared" ref="AE94:AF94" si="513">+(AE92/AE9)*100</f>
        <v>0</v>
      </c>
      <c r="AF94" s="23">
        <f t="shared" si="513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</row>
    <row r="95" spans="2:95" x14ac:dyDescent="0.25">
      <c r="B95" s="190"/>
      <c r="C95" s="34" t="s">
        <v>155</v>
      </c>
      <c r="D95" s="23">
        <f t="shared" ref="D95:R95" si="514">+(D92/D124)*100</f>
        <v>0</v>
      </c>
      <c r="E95" s="23">
        <f t="shared" si="514"/>
        <v>0</v>
      </c>
      <c r="F95" s="23">
        <f t="shared" si="514"/>
        <v>0</v>
      </c>
      <c r="G95" s="23">
        <f t="shared" si="514"/>
        <v>0</v>
      </c>
      <c r="H95" s="23">
        <f t="shared" si="514"/>
        <v>0</v>
      </c>
      <c r="I95" s="23">
        <f t="shared" si="514"/>
        <v>0</v>
      </c>
      <c r="J95" s="23">
        <f t="shared" si="514"/>
        <v>0</v>
      </c>
      <c r="K95" s="23">
        <f t="shared" si="514"/>
        <v>0</v>
      </c>
      <c r="L95" s="23">
        <f t="shared" si="514"/>
        <v>0</v>
      </c>
      <c r="M95" s="23">
        <f t="shared" si="514"/>
        <v>0</v>
      </c>
      <c r="N95" s="23">
        <f t="shared" si="514"/>
        <v>0</v>
      </c>
      <c r="O95" s="23">
        <f t="shared" si="514"/>
        <v>0</v>
      </c>
      <c r="P95" s="23">
        <f t="shared" si="514"/>
        <v>0</v>
      </c>
      <c r="Q95" s="23">
        <f t="shared" si="514"/>
        <v>0</v>
      </c>
      <c r="R95" s="23">
        <f t="shared" si="514"/>
        <v>0</v>
      </c>
      <c r="S95" s="88">
        <f t="shared" ref="S95" si="515">+(S92/S124)*100</f>
        <v>3.879423492246676E-3</v>
      </c>
      <c r="T95" s="23">
        <f t="shared" ref="T95:U95" si="516">+(T92/T124)*100</f>
        <v>0</v>
      </c>
      <c r="U95" s="23">
        <f t="shared" si="516"/>
        <v>0</v>
      </c>
      <c r="V95" s="23">
        <f t="shared" ref="V95" si="517">+(V92/V124)*100</f>
        <v>0</v>
      </c>
      <c r="W95" s="23">
        <f t="shared" ref="W95:X95" si="518">+(W92/W124)*100</f>
        <v>0</v>
      </c>
      <c r="X95" s="23">
        <f t="shared" si="518"/>
        <v>0</v>
      </c>
      <c r="Y95" s="23">
        <f t="shared" ref="Y95:Z95" si="519">+(Y92/Y124)*100</f>
        <v>0</v>
      </c>
      <c r="Z95" s="23">
        <f t="shared" si="519"/>
        <v>0</v>
      </c>
      <c r="AA95" s="23">
        <f t="shared" ref="AA95:AB95" si="520">+(AA92/AA124)*100</f>
        <v>3.0936840704770315E-3</v>
      </c>
      <c r="AB95" s="23">
        <f t="shared" si="520"/>
        <v>0</v>
      </c>
      <c r="AC95" s="23">
        <f t="shared" ref="AC95:AD95" si="521">+(AC92/AC124)*100</f>
        <v>0</v>
      </c>
      <c r="AD95" s="23">
        <f t="shared" si="521"/>
        <v>0</v>
      </c>
      <c r="AE95" s="23">
        <f t="shared" ref="AE95:AF95" si="522">+(AE92/AE124)*100</f>
        <v>0</v>
      </c>
      <c r="AF95" s="23">
        <f t="shared" si="522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7.2095619928717602E-3</v>
      </c>
      <c r="CI95" s="116">
        <v>0</v>
      </c>
      <c r="CJ95" s="116">
        <v>0</v>
      </c>
      <c r="CK95" s="116">
        <v>7.2950053970176039E-3</v>
      </c>
      <c r="CL95" s="116">
        <v>0</v>
      </c>
      <c r="CM95" s="116">
        <v>0</v>
      </c>
      <c r="CN95" s="116">
        <v>7.0647212604212804E-3</v>
      </c>
      <c r="CO95" s="116">
        <v>0</v>
      </c>
      <c r="CP95" s="116">
        <v>0</v>
      </c>
      <c r="CQ95" s="116">
        <v>2.6093060758725247E-2</v>
      </c>
    </row>
    <row r="96" spans="2:95" x14ac:dyDescent="0.25">
      <c r="B96" s="190"/>
      <c r="C96" s="111" t="s">
        <v>161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</row>
    <row r="97" spans="2:95" x14ac:dyDescent="0.25">
      <c r="B97" s="190"/>
      <c r="C97" s="34" t="s">
        <v>155</v>
      </c>
      <c r="D97" s="23">
        <f>+(D96/D100)*100</f>
        <v>0.22727538584597887</v>
      </c>
      <c r="E97" s="23">
        <f t="shared" ref="E97:AF97" si="523">+(E96/E100)*100</f>
        <v>0.20841458234305352</v>
      </c>
      <c r="F97" s="23">
        <f t="shared" si="523"/>
        <v>0.24543428109602114</v>
      </c>
      <c r="G97" s="23">
        <f t="shared" si="523"/>
        <v>0.22250487140645514</v>
      </c>
      <c r="H97" s="23">
        <f t="shared" si="523"/>
        <v>0.13308310865070544</v>
      </c>
      <c r="I97" s="23">
        <f t="shared" si="523"/>
        <v>0.30394807128267326</v>
      </c>
      <c r="J97" s="23">
        <f t="shared" si="523"/>
        <v>0.34474520569496292</v>
      </c>
      <c r="K97" s="23">
        <f t="shared" si="523"/>
        <v>0.33507569868539966</v>
      </c>
      <c r="L97" s="23">
        <f t="shared" si="523"/>
        <v>0.22576771316665345</v>
      </c>
      <c r="M97" s="23">
        <f t="shared" si="523"/>
        <v>0.10256018161585849</v>
      </c>
      <c r="N97" s="23">
        <f t="shared" si="523"/>
        <v>0.24453685467885292</v>
      </c>
      <c r="O97" s="23">
        <f t="shared" si="523"/>
        <v>0.25970435673362585</v>
      </c>
      <c r="P97" s="23">
        <f t="shared" si="523"/>
        <v>0.46515976824699679</v>
      </c>
      <c r="Q97" s="23">
        <f t="shared" si="523"/>
        <v>0.36625988828262845</v>
      </c>
      <c r="R97" s="23">
        <f t="shared" si="523"/>
        <v>0.31235649174769903</v>
      </c>
      <c r="S97" s="23">
        <f t="shared" si="523"/>
        <v>0.19941913682360868</v>
      </c>
      <c r="T97" s="23">
        <f t="shared" si="523"/>
        <v>0</v>
      </c>
      <c r="U97" s="23">
        <f t="shared" si="523"/>
        <v>0.12652956686344038</v>
      </c>
      <c r="V97" s="23">
        <f t="shared" si="523"/>
        <v>1.3724628489200617E-2</v>
      </c>
      <c r="W97" s="23">
        <f t="shared" si="523"/>
        <v>0</v>
      </c>
      <c r="X97" s="23">
        <f t="shared" si="523"/>
        <v>0.14468904798538001</v>
      </c>
      <c r="Y97" s="23">
        <f t="shared" si="523"/>
        <v>0</v>
      </c>
      <c r="Z97" s="23">
        <f t="shared" si="523"/>
        <v>0</v>
      </c>
      <c r="AA97" s="23">
        <f t="shared" si="523"/>
        <v>0</v>
      </c>
      <c r="AB97" s="23">
        <f t="shared" si="523"/>
        <v>5.8419861505858682E-4</v>
      </c>
      <c r="AC97" s="23">
        <f t="shared" si="523"/>
        <v>0</v>
      </c>
      <c r="AD97" s="23">
        <f t="shared" si="523"/>
        <v>0</v>
      </c>
      <c r="AE97" s="23">
        <f t="shared" si="523"/>
        <v>0</v>
      </c>
      <c r="AF97" s="23">
        <f t="shared" si="523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4.6248686310889058E-3</v>
      </c>
      <c r="CI97" s="23">
        <v>0</v>
      </c>
      <c r="CJ97" s="23">
        <v>0</v>
      </c>
      <c r="CK97" s="23">
        <v>0</v>
      </c>
      <c r="CL97" s="23">
        <v>0.24243438773701936</v>
      </c>
      <c r="CM97" s="23">
        <v>0</v>
      </c>
      <c r="CN97" s="23">
        <v>4.6248686310889058E-3</v>
      </c>
      <c r="CO97" s="23">
        <v>0</v>
      </c>
      <c r="CP97" s="23">
        <v>0</v>
      </c>
      <c r="CQ97" s="23">
        <v>1.8757972873835106E-2</v>
      </c>
    </row>
    <row r="98" spans="2:95" x14ac:dyDescent="0.25">
      <c r="B98" s="190"/>
      <c r="C98" s="111" t="s">
        <v>162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</row>
    <row r="99" spans="2:95" x14ac:dyDescent="0.25">
      <c r="B99" s="190"/>
      <c r="C99" s="34" t="s">
        <v>155</v>
      </c>
      <c r="D99" s="58">
        <f>+(D98/D100)*100</f>
        <v>0.11286830098667509</v>
      </c>
      <c r="E99" s="58">
        <f t="shared" ref="E99:AF99" si="524">+(E98/E100)*100</f>
        <v>0.12433998296359447</v>
      </c>
      <c r="F99" s="58">
        <f t="shared" si="524"/>
        <v>7.4058216801444546E-2</v>
      </c>
      <c r="G99" s="58">
        <f t="shared" si="524"/>
        <v>7.9737884267619574E-2</v>
      </c>
      <c r="H99" s="58">
        <f t="shared" si="524"/>
        <v>7.7129506215135327E-2</v>
      </c>
      <c r="I99" s="58">
        <f t="shared" si="524"/>
        <v>9.5955224227537952E-2</v>
      </c>
      <c r="J99" s="58">
        <f t="shared" si="524"/>
        <v>8.9327547945374342E-2</v>
      </c>
      <c r="K99" s="58">
        <f t="shared" si="524"/>
        <v>4.6650122583947712E-2</v>
      </c>
      <c r="L99" s="58">
        <f t="shared" si="524"/>
        <v>3.9490682022638314E-2</v>
      </c>
      <c r="M99" s="58">
        <f t="shared" si="524"/>
        <v>8.5772005253624356E-2</v>
      </c>
      <c r="N99" s="58">
        <f t="shared" si="524"/>
        <v>0.12545682787230089</v>
      </c>
      <c r="O99" s="58">
        <f t="shared" si="524"/>
        <v>0.10741633214184283</v>
      </c>
      <c r="P99" s="58">
        <f t="shared" si="524"/>
        <v>0.1162577081522016</v>
      </c>
      <c r="Q99" s="58">
        <f t="shared" si="524"/>
        <v>8.8604272079295637E-2</v>
      </c>
      <c r="R99" s="58">
        <f t="shared" si="524"/>
        <v>8.9854189442417173E-2</v>
      </c>
      <c r="S99" s="58">
        <f t="shared" si="524"/>
        <v>8.7187449284575863E-2</v>
      </c>
      <c r="T99" s="58">
        <f t="shared" si="524"/>
        <v>4.0016137103147768E-3</v>
      </c>
      <c r="U99" s="58">
        <f t="shared" si="524"/>
        <v>5.250977024832776E-3</v>
      </c>
      <c r="V99" s="58">
        <f t="shared" si="524"/>
        <v>1.6549532121413477E-3</v>
      </c>
      <c r="W99" s="58">
        <f t="shared" si="524"/>
        <v>2.983973437873131E-3</v>
      </c>
      <c r="X99" s="58">
        <f t="shared" si="524"/>
        <v>2.2502210235571078E-2</v>
      </c>
      <c r="Y99" s="58">
        <f t="shared" si="524"/>
        <v>5.7832525128708075E-3</v>
      </c>
      <c r="Z99" s="58">
        <f t="shared" si="524"/>
        <v>3.7754371276165449E-3</v>
      </c>
      <c r="AA99" s="58">
        <f t="shared" si="524"/>
        <v>3.8157356774558893E-3</v>
      </c>
      <c r="AB99" s="58">
        <f t="shared" si="524"/>
        <v>1.0281765190376575E-3</v>
      </c>
      <c r="AC99" s="58">
        <f t="shared" si="524"/>
        <v>6.162696208344939E-3</v>
      </c>
      <c r="AD99" s="58">
        <f t="shared" si="524"/>
        <v>1.8656200280739256E-2</v>
      </c>
      <c r="AE99" s="58">
        <f t="shared" si="524"/>
        <v>1.0353601769745265E-2</v>
      </c>
      <c r="AF99" s="58">
        <f t="shared" si="524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3.6159306005610806E-2</v>
      </c>
      <c r="CI99" s="58">
        <v>2.1100612919595571E-2</v>
      </c>
      <c r="CJ99" s="58">
        <v>6.782518128811703E-3</v>
      </c>
      <c r="CK99" s="58">
        <v>7.2950053970176039E-3</v>
      </c>
      <c r="CL99" s="58">
        <v>1.4932578121803429E-2</v>
      </c>
      <c r="CM99" s="58">
        <v>0</v>
      </c>
      <c r="CN99" s="58">
        <v>4.7599551034551699E-2</v>
      </c>
      <c r="CO99" s="58">
        <v>2.6243370371633767E-2</v>
      </c>
      <c r="CP99" s="58">
        <v>7.663706492327272E-3</v>
      </c>
      <c r="CQ99" s="58">
        <v>7.3350878848901461E-3</v>
      </c>
    </row>
    <row r="100" spans="2:95" x14ac:dyDescent="0.25">
      <c r="B100" s="191"/>
      <c r="C100" s="138" t="s">
        <v>85</v>
      </c>
      <c r="D100" s="38">
        <f>+D48</f>
        <v>9656.2150442778748</v>
      </c>
      <c r="E100" s="38">
        <f t="shared" ref="E100:Q100" si="525">+E48</f>
        <v>10783.500792833722</v>
      </c>
      <c r="F100" s="38">
        <f t="shared" si="525"/>
        <v>13449.430538144894</v>
      </c>
      <c r="G100" s="38">
        <f t="shared" si="525"/>
        <v>17911.431640227955</v>
      </c>
      <c r="H100" s="38">
        <f t="shared" si="525"/>
        <v>24617.375860885302</v>
      </c>
      <c r="I100" s="38">
        <f t="shared" si="525"/>
        <v>22390.768739232484</v>
      </c>
      <c r="J100" s="38">
        <f t="shared" si="525"/>
        <v>27234.855804736468</v>
      </c>
      <c r="K100" s="38">
        <f t="shared" si="525"/>
        <v>33823.126233218332</v>
      </c>
      <c r="L100" s="38">
        <f t="shared" si="525"/>
        <v>33400.964653949079</v>
      </c>
      <c r="M100" s="38">
        <f t="shared" si="525"/>
        <v>38433.107149023846</v>
      </c>
      <c r="N100" s="38">
        <f t="shared" si="525"/>
        <v>40085.115382885582</v>
      </c>
      <c r="O100" s="38">
        <f t="shared" si="525"/>
        <v>36332.543570270391</v>
      </c>
      <c r="P100" s="38">
        <f t="shared" si="525"/>
        <v>36380.472401901789</v>
      </c>
      <c r="Q100" s="38">
        <f t="shared" si="525"/>
        <v>39394.355365630952</v>
      </c>
      <c r="R100" s="38">
        <f t="shared" ref="R100" si="526">+R48</f>
        <v>40692.175200481201</v>
      </c>
      <c r="S100" s="38">
        <f t="shared" ref="S100" si="527">+S48</f>
        <v>38756.92773948449</v>
      </c>
      <c r="T100" s="38">
        <f t="shared" ref="T100:U100" si="528">+T48</f>
        <v>36388.67142294455</v>
      </c>
      <c r="U100" s="38">
        <f t="shared" si="528"/>
        <v>36388.67142294455</v>
      </c>
      <c r="V100" s="38">
        <f t="shared" ref="V100" si="529">+V48</f>
        <v>36388.67142294455</v>
      </c>
      <c r="W100" s="38">
        <f t="shared" ref="W100:X100" si="530">+W48</f>
        <v>36388.67142294455</v>
      </c>
      <c r="X100" s="38">
        <f t="shared" si="530"/>
        <v>36388.67142294455</v>
      </c>
      <c r="Y100" s="38">
        <f t="shared" ref="Y100:Z100" si="531">+Y48</f>
        <v>36388.67142294455</v>
      </c>
      <c r="Z100" s="38">
        <f t="shared" si="531"/>
        <v>36388.67142294455</v>
      </c>
      <c r="AA100" s="38">
        <f t="shared" ref="AA100:AB100" si="532">+AA48</f>
        <v>36388.67142294455</v>
      </c>
      <c r="AB100" s="38">
        <f t="shared" si="532"/>
        <v>36388.67142294455</v>
      </c>
      <c r="AC100" s="38">
        <f t="shared" ref="AC100:AD100" si="533">+AC48</f>
        <v>36388.67142294455</v>
      </c>
      <c r="AD100" s="38">
        <f t="shared" si="533"/>
        <v>36388.67142294455</v>
      </c>
      <c r="AE100" s="38">
        <f t="shared" ref="AE100:AF100" si="534">+AE48</f>
        <v>36145.752389081623</v>
      </c>
      <c r="AF100" s="38">
        <f t="shared" si="534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49487.646732597597</v>
      </c>
      <c r="CH100" s="38">
        <v>49487.646732597597</v>
      </c>
      <c r="CI100" s="38">
        <v>49487.646732597597</v>
      </c>
      <c r="CJ100" s="38">
        <v>49487.646732597597</v>
      </c>
      <c r="CK100" s="38">
        <v>49487.646732597597</v>
      </c>
      <c r="CL100" s="38">
        <v>49487.646732597597</v>
      </c>
      <c r="CM100" s="38">
        <v>49487.646732597597</v>
      </c>
      <c r="CN100" s="38">
        <v>49487.646732597597</v>
      </c>
      <c r="CO100" s="38">
        <v>49487.646732597597</v>
      </c>
      <c r="CP100" s="38">
        <v>49487.646732597597</v>
      </c>
      <c r="CQ100" s="38">
        <v>49487.646732597597</v>
      </c>
    </row>
    <row r="101" spans="2:95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</row>
    <row r="102" spans="2:95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143</v>
      </c>
      <c r="U102" s="109" t="s">
        <v>0</v>
      </c>
      <c r="V102" s="109" t="s">
        <v>1</v>
      </c>
      <c r="W102" s="109" t="s">
        <v>147</v>
      </c>
      <c r="X102" s="109" t="s">
        <v>2</v>
      </c>
      <c r="Y102" s="109" t="s">
        <v>3</v>
      </c>
      <c r="Z102" s="109" t="s">
        <v>4</v>
      </c>
      <c r="AA102" s="109" t="s">
        <v>150</v>
      </c>
      <c r="AB102" s="109" t="s">
        <v>5</v>
      </c>
      <c r="AC102" s="109" t="s">
        <v>6</v>
      </c>
      <c r="AD102" s="109" t="s">
        <v>7</v>
      </c>
      <c r="AE102" s="109" t="s">
        <v>8</v>
      </c>
      <c r="AF102" s="108">
        <v>2020</v>
      </c>
      <c r="AG102" s="17">
        <f>+AG50</f>
        <v>44197</v>
      </c>
      <c r="AH102" s="17">
        <f t="shared" ref="AH102:AR102" si="535">+AH50</f>
        <v>44228</v>
      </c>
      <c r="AI102" s="17">
        <f t="shared" si="535"/>
        <v>44256</v>
      </c>
      <c r="AJ102" s="17">
        <f t="shared" si="535"/>
        <v>44287</v>
      </c>
      <c r="AK102" s="17">
        <f t="shared" si="535"/>
        <v>44317</v>
      </c>
      <c r="AL102" s="17">
        <f t="shared" si="535"/>
        <v>44348</v>
      </c>
      <c r="AM102" s="17">
        <f t="shared" si="535"/>
        <v>44378</v>
      </c>
      <c r="AN102" s="17">
        <f t="shared" si="535"/>
        <v>44409</v>
      </c>
      <c r="AO102" s="17">
        <f t="shared" si="535"/>
        <v>44440</v>
      </c>
      <c r="AP102" s="17">
        <f t="shared" si="535"/>
        <v>44470</v>
      </c>
      <c r="AQ102" s="17">
        <f t="shared" si="535"/>
        <v>44501</v>
      </c>
      <c r="AR102" s="17">
        <f t="shared" si="535"/>
        <v>44531</v>
      </c>
      <c r="AS102" s="132">
        <f>+AS50</f>
        <v>2021</v>
      </c>
      <c r="AT102" s="16">
        <f>+AT50</f>
        <v>44562</v>
      </c>
      <c r="AU102" s="16">
        <f t="shared" ref="AU102:BE102" si="536">+AU50</f>
        <v>44593</v>
      </c>
      <c r="AV102" s="16">
        <f t="shared" si="536"/>
        <v>44621</v>
      </c>
      <c r="AW102" s="16">
        <f t="shared" si="536"/>
        <v>44652</v>
      </c>
      <c r="AX102" s="16">
        <f t="shared" si="536"/>
        <v>44682</v>
      </c>
      <c r="AY102" s="16">
        <f t="shared" si="536"/>
        <v>44713</v>
      </c>
      <c r="AZ102" s="16">
        <f t="shared" si="536"/>
        <v>44743</v>
      </c>
      <c r="BA102" s="16">
        <f t="shared" si="536"/>
        <v>44774</v>
      </c>
      <c r="BB102" s="16">
        <f t="shared" si="536"/>
        <v>44805</v>
      </c>
      <c r="BC102" s="16">
        <f t="shared" si="536"/>
        <v>44835</v>
      </c>
      <c r="BD102" s="16">
        <f t="shared" si="536"/>
        <v>44866</v>
      </c>
      <c r="BE102" s="16">
        <f t="shared" si="536"/>
        <v>44896</v>
      </c>
      <c r="BF102" s="14" t="str">
        <f t="shared" ref="BF102" si="537">BF8</f>
        <v>2022 (*)</v>
      </c>
      <c r="BG102" s="14" t="str">
        <f t="shared" ref="BG102" si="538">BG8</f>
        <v>jan-23(*)</v>
      </c>
      <c r="BH102" s="14" t="str">
        <f t="shared" ref="BH102:BI102" si="539">BH8</f>
        <v>feb-23(*)</v>
      </c>
      <c r="BI102" s="14" t="str">
        <f t="shared" si="539"/>
        <v>mar-23(*)</v>
      </c>
      <c r="BJ102" s="14" t="str">
        <f t="shared" ref="BJ102:BK102" si="540">BJ8</f>
        <v>apr-23(*)</v>
      </c>
      <c r="BK102" s="14" t="str">
        <f t="shared" si="540"/>
        <v>may-23(*)</v>
      </c>
      <c r="BL102" s="14" t="str">
        <f t="shared" ref="BL102:BM102" si="541">BL8</f>
        <v>jun-23(*)</v>
      </c>
      <c r="BM102" s="110" t="str">
        <f t="shared" si="541"/>
        <v>jul-23(*)</v>
      </c>
      <c r="BN102" s="110" t="str">
        <f t="shared" ref="BN102:BO102" si="542">BN8</f>
        <v>aug-23(*)</v>
      </c>
      <c r="BO102" s="110" t="str">
        <f t="shared" si="542"/>
        <v>sep-23(*)</v>
      </c>
      <c r="BP102" s="110" t="str">
        <f t="shared" ref="BP102:BQ102" si="543">BP8</f>
        <v>oct-23(*)</v>
      </c>
      <c r="BQ102" s="110" t="str">
        <f t="shared" si="543"/>
        <v>nov-23(*)</v>
      </c>
      <c r="BR102" s="110" t="str">
        <f t="shared" ref="BR102:BS102" si="544">BR8</f>
        <v>dic-23(*)</v>
      </c>
      <c r="BS102" s="110" t="str">
        <f t="shared" si="544"/>
        <v>2023(*)</v>
      </c>
      <c r="BT102" s="110" t="str">
        <f t="shared" ref="BT102:BU102" si="545">BT8</f>
        <v>jan-24 (*)</v>
      </c>
      <c r="BU102" s="110" t="str">
        <f t="shared" si="545"/>
        <v>feb-24 (*)</v>
      </c>
      <c r="BV102" s="110" t="str">
        <f t="shared" ref="BV102:BW102" si="546">BV8</f>
        <v>mar-24 (*)</v>
      </c>
      <c r="BW102" s="110" t="str">
        <f t="shared" si="546"/>
        <v>apr-24 (*)</v>
      </c>
      <c r="BX102" s="110" t="str">
        <f t="shared" ref="BX102" si="547">BX8</f>
        <v>may-24 (*)</v>
      </c>
      <c r="BY102" s="84" t="s">
        <v>45</v>
      </c>
      <c r="BZ102" s="84" t="s">
        <v>46</v>
      </c>
      <c r="CA102" s="84" t="s">
        <v>120</v>
      </c>
      <c r="CB102" s="84" t="s">
        <v>47</v>
      </c>
      <c r="CC102" s="84" t="s">
        <v>48</v>
      </c>
      <c r="CD102" s="84" t="s">
        <v>49</v>
      </c>
      <c r="CE102" s="84" t="s">
        <v>215</v>
      </c>
      <c r="CF102" s="84" t="s">
        <v>60</v>
      </c>
      <c r="CG102" s="84" t="s">
        <v>114</v>
      </c>
      <c r="CH102" s="84" t="s">
        <v>62</v>
      </c>
      <c r="CI102" s="84" t="s">
        <v>63</v>
      </c>
      <c r="CJ102" s="84" t="s">
        <v>118</v>
      </c>
      <c r="CK102" s="84" t="s">
        <v>208</v>
      </c>
      <c r="CL102" s="84" t="s">
        <v>209</v>
      </c>
      <c r="CM102" s="84" t="s">
        <v>210</v>
      </c>
      <c r="CN102" s="84" t="s">
        <v>212</v>
      </c>
      <c r="CO102" s="84" t="s">
        <v>213</v>
      </c>
      <c r="CP102" s="84" t="s">
        <v>216</v>
      </c>
      <c r="CQ102" s="84" t="s">
        <v>218</v>
      </c>
    </row>
    <row r="103" spans="2:95" ht="15.75" customHeight="1" x14ac:dyDescent="0.25">
      <c r="B103" s="195" t="s">
        <v>139</v>
      </c>
      <c r="C103" s="21" t="s">
        <v>169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</row>
    <row r="104" spans="2:95" x14ac:dyDescent="0.25">
      <c r="B104" s="190"/>
      <c r="C104" s="22" t="s">
        <v>156</v>
      </c>
      <c r="D104" s="23">
        <f t="shared" ref="D104:Q104" si="548">+(D103/D9)*100</f>
        <v>18.357023054006941</v>
      </c>
      <c r="E104" s="23">
        <f t="shared" si="548"/>
        <v>19.171073335608515</v>
      </c>
      <c r="F104" s="23">
        <f t="shared" si="548"/>
        <v>14.183869103712698</v>
      </c>
      <c r="G104" s="23">
        <f t="shared" si="548"/>
        <v>12.813678568908044</v>
      </c>
      <c r="H104" s="23">
        <f t="shared" si="548"/>
        <v>13.012731347712558</v>
      </c>
      <c r="I104" s="23">
        <f t="shared" si="548"/>
        <v>13.989682530986631</v>
      </c>
      <c r="J104" s="23">
        <f t="shared" si="548"/>
        <v>13.389456547491593</v>
      </c>
      <c r="K104" s="23">
        <f t="shared" si="548"/>
        <v>12.759639614527925</v>
      </c>
      <c r="L104" s="23">
        <f t="shared" si="548"/>
        <v>13.954361820733338</v>
      </c>
      <c r="M104" s="23">
        <f t="shared" si="548"/>
        <v>15.145444662703342</v>
      </c>
      <c r="N104" s="23">
        <f t="shared" si="548"/>
        <v>14.855637943442021</v>
      </c>
      <c r="O104" s="23">
        <f t="shared" si="548"/>
        <v>13.997349290328065</v>
      </c>
      <c r="P104" s="23">
        <f t="shared" si="548"/>
        <v>14.111097908658316</v>
      </c>
      <c r="Q104" s="23">
        <f t="shared" si="548"/>
        <v>18.42410879991958</v>
      </c>
      <c r="R104" s="23">
        <f t="shared" ref="R104" si="549">+(R103/R9)*100</f>
        <v>11.537855787824526</v>
      </c>
      <c r="S104" s="88">
        <f t="shared" ref="S104" si="550">+(S103/S9)*100</f>
        <v>18.604914098135563</v>
      </c>
      <c r="T104" s="23">
        <f t="shared" ref="T104:U104" si="551">+(T103/T9)*100</f>
        <v>3.8808051276147086</v>
      </c>
      <c r="U104" s="23">
        <f t="shared" si="551"/>
        <v>7.9420005767116635</v>
      </c>
      <c r="V104" s="23">
        <f t="shared" ref="V104" si="552">+(V103/V9)*100</f>
        <v>8.9707667553642132</v>
      </c>
      <c r="W104" s="23">
        <f t="shared" ref="W104:X104" si="553">+(W103/W9)*100</f>
        <v>14.342562786387871</v>
      </c>
      <c r="X104" s="23">
        <f t="shared" si="553"/>
        <v>7.9484275394345101</v>
      </c>
      <c r="Y104" s="23">
        <f t="shared" ref="Y104:Z104" si="554">+(Y103/Y9)*100</f>
        <v>31.543504308733095</v>
      </c>
      <c r="Z104" s="23">
        <f t="shared" si="554"/>
        <v>15.960185767929215</v>
      </c>
      <c r="AA104" s="23">
        <f t="shared" ref="AA104:AB104" si="555">+(AA103/AA9)*100</f>
        <v>10.702411616395512</v>
      </c>
      <c r="AB104" s="23">
        <f t="shared" si="555"/>
        <v>9.4750744370722657</v>
      </c>
      <c r="AC104" s="23">
        <f t="shared" ref="AC104:AD104" si="556">+(AC103/AC9)*100</f>
        <v>10.84083974467101</v>
      </c>
      <c r="AD104" s="23">
        <f t="shared" si="556"/>
        <v>3.1285503664943612</v>
      </c>
      <c r="AE104" s="23">
        <f t="shared" ref="AE104:AF104" si="557">+(AE103/AE9)*100</f>
        <v>32.872698908493099</v>
      </c>
      <c r="AF104" s="23">
        <f t="shared" si="557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</row>
    <row r="105" spans="2:95" x14ac:dyDescent="0.25">
      <c r="B105" s="190"/>
      <c r="C105" s="22" t="s">
        <v>154</v>
      </c>
      <c r="D105" s="23">
        <f t="shared" ref="D105:P105" si="558">+(D103/D124)*100</f>
        <v>0.47004657489371743</v>
      </c>
      <c r="E105" s="23">
        <f t="shared" si="558"/>
        <v>0.47132592287447628</v>
      </c>
      <c r="F105" s="23">
        <f t="shared" si="558"/>
        <v>0.31757436769431685</v>
      </c>
      <c r="G105" s="23">
        <f t="shared" si="558"/>
        <v>0.23769797660606284</v>
      </c>
      <c r="H105" s="23">
        <f t="shared" si="558"/>
        <v>0.18055058046083863</v>
      </c>
      <c r="I105" s="23">
        <f t="shared" si="558"/>
        <v>0.25781964163798093</v>
      </c>
      <c r="J105" s="23">
        <f t="shared" si="558"/>
        <v>0.19954672260182982</v>
      </c>
      <c r="K105" s="23">
        <f t="shared" si="558"/>
        <v>0.1617037832344303</v>
      </c>
      <c r="L105" s="23">
        <f t="shared" si="558"/>
        <v>0.16546716588584362</v>
      </c>
      <c r="M105" s="23">
        <f t="shared" si="558"/>
        <v>0.14409827891055665</v>
      </c>
      <c r="N105" s="23">
        <f t="shared" si="558"/>
        <v>0.16878158361789164</v>
      </c>
      <c r="O105" s="23">
        <f t="shared" si="558"/>
        <v>0.1826926906218998</v>
      </c>
      <c r="P105" s="23">
        <f t="shared" si="558"/>
        <v>0.24923020823450515</v>
      </c>
      <c r="Q105" s="23">
        <f t="shared" ref="Q105" si="559">+(Q103/Q48)*100</f>
        <v>0.31851337064354523</v>
      </c>
      <c r="R105" s="23">
        <f t="shared" ref="R105" si="560">+(R103/R48)*100</f>
        <v>0.18354672036267011</v>
      </c>
      <c r="S105" s="88">
        <f t="shared" ref="S105" si="561">+(S103/S48)*100</f>
        <v>0.34090179161215384</v>
      </c>
      <c r="T105" s="23">
        <f t="shared" ref="T105:U105" si="562">+(T103/T48)*100</f>
        <v>2.6510785512212226E-3</v>
      </c>
      <c r="U105" s="23">
        <f t="shared" si="562"/>
        <v>1.3848855273609906E-2</v>
      </c>
      <c r="V105" s="23">
        <f t="shared" ref="V105" si="563">+(V103/V48)*100</f>
        <v>2.3231187385836891E-2</v>
      </c>
      <c r="W105" s="23">
        <f t="shared" ref="W105:X105" si="564">+(W103/W48)*100</f>
        <v>2.1377478388679087E-2</v>
      </c>
      <c r="X105" s="23">
        <f t="shared" si="564"/>
        <v>2.4759858222499043E-2</v>
      </c>
      <c r="Y105" s="23">
        <f t="shared" ref="Y105:Z105" si="565">+(Y103/Y48)*100</f>
        <v>1.6128998177925454E-2</v>
      </c>
      <c r="Z105" s="23">
        <f t="shared" si="565"/>
        <v>1.175897030683133E-2</v>
      </c>
      <c r="AA105" s="23">
        <f t="shared" ref="AA105:AB105" si="566">+(AA103/AA48)*100</f>
        <v>1.5185383730059019E-2</v>
      </c>
      <c r="AB105" s="23">
        <f t="shared" si="566"/>
        <v>2.3774132607899724E-2</v>
      </c>
      <c r="AC105" s="23">
        <f t="shared" ref="AC105:AD105" si="567">+(AC103/AC48)*100</f>
        <v>2.4195176676145621E-2</v>
      </c>
      <c r="AD105" s="23">
        <f t="shared" si="567"/>
        <v>4.5993439768969363E-3</v>
      </c>
      <c r="AE105" s="23">
        <f t="shared" ref="AE105:AF105" si="568">+(AE103/AE48)*100</f>
        <v>2.1684732460380558E-2</v>
      </c>
      <c r="AF105" s="23">
        <f t="shared" si="568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5.8505316826008076E-2</v>
      </c>
      <c r="CH105" s="23">
        <v>4.7566588761940184E-2</v>
      </c>
      <c r="CI105" s="23">
        <v>9.9990195273391869E-2</v>
      </c>
      <c r="CJ105" s="23">
        <v>3.9592024328919985E-2</v>
      </c>
      <c r="CK105" s="23">
        <v>2.4474495991300148E-2</v>
      </c>
      <c r="CL105" s="23">
        <v>3.0369109689075163E-2</v>
      </c>
      <c r="CM105" s="23">
        <v>4.9183155123585847E-3</v>
      </c>
      <c r="CN105" s="23">
        <v>2.4377702205929479E-2</v>
      </c>
      <c r="CO105" s="23">
        <v>8.6011540558027455E-2</v>
      </c>
      <c r="CP105" s="23">
        <v>0.12494880262897261</v>
      </c>
      <c r="CQ105" s="23">
        <v>0.10417514146203764</v>
      </c>
    </row>
    <row r="106" spans="2:95" x14ac:dyDescent="0.25">
      <c r="B106" s="190"/>
      <c r="C106" s="27" t="s">
        <v>126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</row>
    <row r="107" spans="2:95" x14ac:dyDescent="0.25">
      <c r="B107" s="190"/>
      <c r="C107" s="22" t="s">
        <v>97</v>
      </c>
      <c r="D107" s="23">
        <f t="shared" ref="D107:Q107" si="569">+(D106/D103)*100</f>
        <v>100</v>
      </c>
      <c r="E107" s="23">
        <f t="shared" si="569"/>
        <v>100</v>
      </c>
      <c r="F107" s="23">
        <f t="shared" si="569"/>
        <v>100</v>
      </c>
      <c r="G107" s="23">
        <f t="shared" si="569"/>
        <v>100</v>
      </c>
      <c r="H107" s="23">
        <f t="shared" si="569"/>
        <v>99.03299176566901</v>
      </c>
      <c r="I107" s="23">
        <f t="shared" si="569"/>
        <v>77.937383540536459</v>
      </c>
      <c r="J107" s="23">
        <f t="shared" si="569"/>
        <v>81.187537106245713</v>
      </c>
      <c r="K107" s="23">
        <f t="shared" si="569"/>
        <v>81.582961456413628</v>
      </c>
      <c r="L107" s="23">
        <f t="shared" si="569"/>
        <v>72.336841611540947</v>
      </c>
      <c r="M107" s="23">
        <f t="shared" si="569"/>
        <v>57.59784765867024</v>
      </c>
      <c r="N107" s="23">
        <f t="shared" si="569"/>
        <v>44.002157557111317</v>
      </c>
      <c r="O107" s="23">
        <f t="shared" si="569"/>
        <v>54.894284880064411</v>
      </c>
      <c r="P107" s="23">
        <f t="shared" si="569"/>
        <v>48.045673768281574</v>
      </c>
      <c r="Q107" s="23">
        <f t="shared" si="569"/>
        <v>37.071155408588638</v>
      </c>
      <c r="R107" s="23">
        <f t="shared" ref="R107" si="570">+(R106/R103)*100</f>
        <v>64.501746142519991</v>
      </c>
      <c r="S107" s="88">
        <f t="shared" ref="S107" si="571">+(S106/S103)*100</f>
        <v>39.443031761970722</v>
      </c>
      <c r="T107" s="23">
        <f t="shared" ref="T107:U107" si="572">+(T106/T103)*100</f>
        <v>0</v>
      </c>
      <c r="U107" s="23">
        <f t="shared" si="572"/>
        <v>51.806979369988717</v>
      </c>
      <c r="V107" s="23">
        <f t="shared" ref="V107" si="573">+(V106/V103)*100</f>
        <v>75.107449860067604</v>
      </c>
      <c r="W107" s="23">
        <f t="shared" ref="W107:X107" si="574">+(W106/W103)*100</f>
        <v>63.368593645144522</v>
      </c>
      <c r="X107" s="23">
        <f t="shared" si="574"/>
        <v>80.331793848953566</v>
      </c>
      <c r="Y107" s="23">
        <f t="shared" ref="Y107:Z107" si="575">+(Y106/Y103)*100</f>
        <v>27.340131426288451</v>
      </c>
      <c r="Z107" s="23">
        <f t="shared" si="575"/>
        <v>69.444217355214406</v>
      </c>
      <c r="AA107" s="23">
        <f t="shared" ref="AA107:AB107" si="576">+(AA106/AA103)*100</f>
        <v>58.930360159812565</v>
      </c>
      <c r="AB107" s="23">
        <f t="shared" si="576"/>
        <v>77.162611759349275</v>
      </c>
      <c r="AC107" s="23">
        <f t="shared" ref="AC107:AD107" si="577">+(AC106/AC103)*100</f>
        <v>52.722743416223217</v>
      </c>
      <c r="AD107" s="23">
        <f t="shared" si="577"/>
        <v>0</v>
      </c>
      <c r="AE107" s="23">
        <f t="shared" ref="AE107:AF107" si="578">+(AE106/AE103)*100</f>
        <v>13.120565916818444</v>
      </c>
      <c r="AF107" s="23">
        <f t="shared" si="578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</row>
    <row r="108" spans="2:95" x14ac:dyDescent="0.25">
      <c r="B108" s="190"/>
      <c r="C108" s="6" t="s">
        <v>156</v>
      </c>
      <c r="D108" s="23">
        <f t="shared" ref="D108:O108" si="579">+(D106/D9)*100</f>
        <v>18.357023054006941</v>
      </c>
      <c r="E108" s="23">
        <f t="shared" si="579"/>
        <v>19.171073335608515</v>
      </c>
      <c r="F108" s="23">
        <f t="shared" si="579"/>
        <v>14.183869103712698</v>
      </c>
      <c r="G108" s="23">
        <f t="shared" si="579"/>
        <v>12.813678568908044</v>
      </c>
      <c r="H108" s="23">
        <f t="shared" si="579"/>
        <v>12.886897164068806</v>
      </c>
      <c r="I108" s="23">
        <f t="shared" si="579"/>
        <v>10.903192530278476</v>
      </c>
      <c r="J108" s="23">
        <f t="shared" si="579"/>
        <v>10.870570002819385</v>
      </c>
      <c r="K108" s="23">
        <f t="shared" si="579"/>
        <v>10.409691868697603</v>
      </c>
      <c r="L108" s="23">
        <f t="shared" si="579"/>
        <v>10.094144608165216</v>
      </c>
      <c r="M108" s="23">
        <f t="shared" si="579"/>
        <v>8.7234501440520731</v>
      </c>
      <c r="N108" s="23">
        <f t="shared" si="579"/>
        <v>6.5368012139873697</v>
      </c>
      <c r="O108" s="23">
        <f t="shared" si="579"/>
        <v>7.6837447950903641</v>
      </c>
      <c r="P108" s="23">
        <f t="shared" ref="P108:Q108" si="580">+(P106/P9)*100</f>
        <v>6.7797720663167773</v>
      </c>
      <c r="Q108" s="23">
        <f t="shared" si="580"/>
        <v>6.830030005865642</v>
      </c>
      <c r="R108" s="23">
        <f t="shared" ref="R108" si="581">+(R106/R9)*100</f>
        <v>7.4421184505526261</v>
      </c>
      <c r="S108" s="88">
        <f t="shared" ref="S108" si="582">+(S106/S9)*100</f>
        <v>7.3383421770149795</v>
      </c>
      <c r="T108" s="23">
        <f t="shared" ref="T108:U108" si="583">+(T106/T9)*100</f>
        <v>0</v>
      </c>
      <c r="U108" s="23">
        <f t="shared" si="583"/>
        <v>4.1145106003413963</v>
      </c>
      <c r="V108" s="23">
        <f t="shared" ref="V108" si="584">+(V106/V9)*100</f>
        <v>6.7377141428487883</v>
      </c>
      <c r="W108" s="23">
        <f t="shared" ref="W108:X108" si="585">+(W106/W9)*100</f>
        <v>9.0886803304058486</v>
      </c>
      <c r="X108" s="23">
        <f t="shared" si="585"/>
        <v>6.3851144252119836</v>
      </c>
      <c r="Y108" s="23">
        <f t="shared" ref="Y108:Z108" si="586">+(Y106/Y9)*100</f>
        <v>8.6240355344645891</v>
      </c>
      <c r="Z108" s="23">
        <f t="shared" si="586"/>
        <v>11.083426094976756</v>
      </c>
      <c r="AA108" s="23">
        <f t="shared" ref="AA108:AB108" si="587">+(AA106/AA9)*100</f>
        <v>6.3069697113274943</v>
      </c>
      <c r="AB108" s="23">
        <f t="shared" si="587"/>
        <v>7.3112149017874213</v>
      </c>
      <c r="AC108" s="23">
        <f t="shared" ref="AC108:AD108" si="588">+(AC106/AC9)*100</f>
        <v>5.7155881227468441</v>
      </c>
      <c r="AD108" s="23">
        <f t="shared" si="588"/>
        <v>0</v>
      </c>
      <c r="AE108" s="23">
        <f t="shared" ref="AE108:AF108" si="589">+(AE106/AE9)*100</f>
        <v>4.3130841289260946</v>
      </c>
      <c r="AF108" s="23">
        <f t="shared" si="589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</row>
    <row r="109" spans="2:95" x14ac:dyDescent="0.25">
      <c r="B109" s="190"/>
      <c r="C109" s="6" t="s">
        <v>154</v>
      </c>
      <c r="D109" s="23">
        <f t="shared" ref="D109:O109" si="590">+(D106/D124)*100</f>
        <v>0.47004657489371743</v>
      </c>
      <c r="E109" s="23">
        <f t="shared" si="590"/>
        <v>0.47132592287447628</v>
      </c>
      <c r="F109" s="23">
        <f t="shared" si="590"/>
        <v>0.31757436769431685</v>
      </c>
      <c r="G109" s="23">
        <f t="shared" si="590"/>
        <v>0.23769797660606284</v>
      </c>
      <c r="H109" s="23">
        <f t="shared" si="590"/>
        <v>0.1788046414806499</v>
      </c>
      <c r="I109" s="23">
        <f t="shared" si="590"/>
        <v>0.20093788294622983</v>
      </c>
      <c r="J109" s="23">
        <f t="shared" si="590"/>
        <v>0.16200706945665777</v>
      </c>
      <c r="K109" s="23">
        <f t="shared" si="590"/>
        <v>0.1319227351497079</v>
      </c>
      <c r="L109" s="23">
        <f t="shared" si="590"/>
        <v>0.1196937217059484</v>
      </c>
      <c r="M109" s="23">
        <f t="shared" si="590"/>
        <v>8.2997507165668172E-2</v>
      </c>
      <c r="N109" s="23">
        <f t="shared" si="590"/>
        <v>7.4267538350932263E-2</v>
      </c>
      <c r="O109" s="23">
        <f t="shared" si="590"/>
        <v>0.1002878460450404</v>
      </c>
      <c r="P109" s="23">
        <f t="shared" ref="P109:Q109" si="591">+(P106/P124)*100</f>
        <v>0.11974433278035916</v>
      </c>
      <c r="Q109" s="23">
        <f t="shared" si="591"/>
        <v>0.11807658662840256</v>
      </c>
      <c r="R109" s="23">
        <f t="shared" ref="R109" si="592">+(R106/R124)*100</f>
        <v>0.11839083962125053</v>
      </c>
      <c r="S109" s="88">
        <f t="shared" ref="S109" si="593">+(S106/S124)*100</f>
        <v>0.13446200194270908</v>
      </c>
      <c r="T109" s="23">
        <f t="shared" ref="T109:U109" si="594">+(T106/T124)*100</f>
        <v>0</v>
      </c>
      <c r="U109" s="23">
        <f t="shared" si="594"/>
        <v>7.1746735945786792E-3</v>
      </c>
      <c r="V109" s="23">
        <f t="shared" ref="V109" si="595">+(V106/V124)*100</f>
        <v>1.7448352417715793E-2</v>
      </c>
      <c r="W109" s="23">
        <f t="shared" ref="W109:X109" si="596">+(W106/W124)*100</f>
        <v>1.3546607411700639E-2</v>
      </c>
      <c r="X109" s="23">
        <f t="shared" si="596"/>
        <v>1.9890038264591108E-2</v>
      </c>
      <c r="Y109" s="23">
        <f t="shared" ref="Y109:Z109" si="597">+(Y106/Y124)*100</f>
        <v>4.4096892995884882E-3</v>
      </c>
      <c r="Z109" s="23">
        <f t="shared" si="597"/>
        <v>8.1659248986110707E-3</v>
      </c>
      <c r="AA109" s="23">
        <f t="shared" ref="AA109:AB109" si="598">+(AA106/AA124)*100</f>
        <v>8.9488013237733581E-3</v>
      </c>
      <c r="AB109" s="23">
        <f t="shared" si="598"/>
        <v>1.8344741643386526E-2</v>
      </c>
      <c r="AC109" s="23">
        <f t="shared" ref="AC109:AD109" si="599">+(AC106/AC124)*100</f>
        <v>1.275636091806614E-2</v>
      </c>
      <c r="AD109" s="23">
        <f t="shared" si="599"/>
        <v>0</v>
      </c>
      <c r="AE109" s="23">
        <f t="shared" ref="AE109:AF109" si="600">+(AE106/AE124)*100</f>
        <v>2.8451596163499571E-3</v>
      </c>
      <c r="AF109" s="23">
        <f t="shared" si="600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2.1621557512759831E-3</v>
      </c>
      <c r="CH109" s="23">
        <v>2.7935670642616436E-3</v>
      </c>
      <c r="CI109" s="23">
        <v>6.6853804422684876E-2</v>
      </c>
      <c r="CJ109" s="23">
        <v>2.8905477415998262E-2</v>
      </c>
      <c r="CK109" s="23">
        <v>1.9179466708704809E-2</v>
      </c>
      <c r="CL109" s="23">
        <v>2.4773355916971666E-2</v>
      </c>
      <c r="CM109" s="23">
        <v>2.7405829324000485E-4</v>
      </c>
      <c r="CN109" s="23">
        <v>8.61977370443473E-3</v>
      </c>
      <c r="CO109" s="23">
        <v>7.1530659704379745E-2</v>
      </c>
      <c r="CP109" s="23">
        <v>3.4546578729795704E-2</v>
      </c>
      <c r="CQ109" s="23">
        <v>2.0818119369603795E-2</v>
      </c>
    </row>
    <row r="110" spans="2:95" x14ac:dyDescent="0.25">
      <c r="B110" s="190"/>
      <c r="C110" s="111" t="s">
        <v>161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</row>
    <row r="111" spans="2:95" x14ac:dyDescent="0.25">
      <c r="B111" s="190"/>
      <c r="C111" s="34" t="s">
        <v>155</v>
      </c>
      <c r="D111" s="23">
        <f>+(D110/D124)*100</f>
        <v>0.31919387408697647</v>
      </c>
      <c r="E111" s="23">
        <f t="shared" ref="E111:N111" si="601">+(E110/E124)*100</f>
        <v>0.33778855521767903</v>
      </c>
      <c r="F111" s="23">
        <f t="shared" si="601"/>
        <v>0.23227399592420905</v>
      </c>
      <c r="G111" s="23">
        <f t="shared" si="601"/>
        <v>0.17711812158414517</v>
      </c>
      <c r="H111" s="23">
        <f t="shared" si="601"/>
        <v>0.13627766460398649</v>
      </c>
      <c r="I111" s="23">
        <f t="shared" si="601"/>
        <v>0.1538890583047535</v>
      </c>
      <c r="J111" s="23">
        <f t="shared" si="601"/>
        <v>0.12600345574083005</v>
      </c>
      <c r="K111" s="23">
        <f t="shared" si="601"/>
        <v>0.10221232872331822</v>
      </c>
      <c r="L111" s="23">
        <f t="shared" si="601"/>
        <v>9.3615323341576212E-2</v>
      </c>
      <c r="M111" s="23">
        <f t="shared" si="601"/>
        <v>5.9474437264124665E-2</v>
      </c>
      <c r="N111" s="23">
        <f t="shared" si="601"/>
        <v>5.0279432271772957E-2</v>
      </c>
      <c r="O111" s="23">
        <f t="shared" ref="O111:Q111" si="602">+(O110/O124)*100</f>
        <v>6.9170109165062693E-2</v>
      </c>
      <c r="P111" s="23">
        <f t="shared" si="602"/>
        <v>8.6167999754619098E-2</v>
      </c>
      <c r="Q111" s="23">
        <f t="shared" si="602"/>
        <v>8.142363283340974E-2</v>
      </c>
      <c r="R111" s="23">
        <f t="shared" ref="R111:T111" si="603">+(R110/R124)*100</f>
        <v>7.2628966759315711E-2</v>
      </c>
      <c r="S111" s="88">
        <f t="shared" si="603"/>
        <v>7.6848293343068155E-2</v>
      </c>
      <c r="T111" s="23">
        <f t="shared" si="603"/>
        <v>0</v>
      </c>
      <c r="U111" s="23">
        <f t="shared" ref="U111:V111" si="604">+(U110/U124)*100</f>
        <v>4.8785485168349376E-3</v>
      </c>
      <c r="V111" s="23">
        <f t="shared" si="604"/>
        <v>9.0243514302349708E-3</v>
      </c>
      <c r="W111" s="23">
        <f t="shared" ref="W111:X111" si="605">+(W110/W124)*100</f>
        <v>8.8278390344707445E-3</v>
      </c>
      <c r="X111" s="23">
        <f t="shared" si="605"/>
        <v>1.3092276699599522E-2</v>
      </c>
      <c r="Y111" s="23">
        <f t="shared" ref="Y111:Z111" si="606">+(Y110/Y124)*100</f>
        <v>2.513788699147786E-3</v>
      </c>
      <c r="Z111" s="23">
        <f t="shared" si="606"/>
        <v>5.6860256203126094E-3</v>
      </c>
      <c r="AA111" s="23">
        <f t="shared" ref="AA111:AB111" si="607">+(AA110/AA124)*100</f>
        <v>4.8642567337149837E-3</v>
      </c>
      <c r="AB111" s="23">
        <f t="shared" si="607"/>
        <v>1.1640787185566423E-2</v>
      </c>
      <c r="AC111" s="23">
        <f t="shared" ref="AC111:AD111" si="608">+(AC110/AC124)*100</f>
        <v>8.8278390344707445E-3</v>
      </c>
      <c r="AD111" s="23">
        <f t="shared" si="608"/>
        <v>0</v>
      </c>
      <c r="AE111" s="23">
        <f t="shared" ref="AE111:AF111" si="609">+(AE110/AE124)*100</f>
        <v>2.5437298416223701E-3</v>
      </c>
      <c r="AF111" s="23">
        <f t="shared" si="609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1.7197500511565097E-3</v>
      </c>
      <c r="CI111" s="23">
        <v>3.8798791269564495E-2</v>
      </c>
      <c r="CJ111" s="23">
        <v>1.2602737737156956E-2</v>
      </c>
      <c r="CK111" s="23">
        <v>1.1489048329014291E-2</v>
      </c>
      <c r="CL111" s="23">
        <v>1.4716062271764719E-2</v>
      </c>
      <c r="CM111" s="23">
        <v>0</v>
      </c>
      <c r="CN111" s="23">
        <v>1.7197500511565097E-3</v>
      </c>
      <c r="CO111" s="23">
        <v>4.4335928375328369E-2</v>
      </c>
      <c r="CP111" s="23">
        <v>1.3930196029020493E-2</v>
      </c>
      <c r="CQ111" s="23">
        <v>1.1489048329014291E-2</v>
      </c>
    </row>
    <row r="112" spans="2:95" x14ac:dyDescent="0.25">
      <c r="B112" s="190"/>
      <c r="C112" s="111" t="s">
        <v>162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</row>
    <row r="113" spans="2:95" x14ac:dyDescent="0.25">
      <c r="B113" s="190"/>
      <c r="C113" s="34" t="s">
        <v>155</v>
      </c>
      <c r="D113" s="23">
        <f>+(D112/D124)*100</f>
        <v>0.15069976168999291</v>
      </c>
      <c r="E113" s="23">
        <f t="shared" ref="E113:N113" si="610">+(E112/E124)*100</f>
        <v>0.13335697892800014</v>
      </c>
      <c r="F113" s="23">
        <f t="shared" si="610"/>
        <v>8.5288406802554395E-2</v>
      </c>
      <c r="G113" s="23">
        <f t="shared" si="610"/>
        <v>6.0570809011344484E-2</v>
      </c>
      <c r="H113" s="23">
        <f t="shared" si="610"/>
        <v>4.2052071953162733E-2</v>
      </c>
      <c r="I113" s="23">
        <f t="shared" si="610"/>
        <v>4.5937235964469927E-2</v>
      </c>
      <c r="J113" s="23">
        <f t="shared" si="610"/>
        <v>3.5137827637536853E-2</v>
      </c>
      <c r="K113" s="23">
        <f t="shared" si="610"/>
        <v>2.9342004998500325E-2</v>
      </c>
      <c r="L113" s="23">
        <f t="shared" si="610"/>
        <v>2.5582600827637254E-2</v>
      </c>
      <c r="M113" s="23">
        <f t="shared" si="610"/>
        <v>2.2775011414143023E-2</v>
      </c>
      <c r="N113" s="23">
        <f t="shared" si="610"/>
        <v>2.3448064250834108E-2</v>
      </c>
      <c r="O113" s="23">
        <f t="shared" ref="O113:Q113" si="611">+(O112/O124)*100</f>
        <v>2.7611499069965441E-2</v>
      </c>
      <c r="P113" s="23">
        <f t="shared" si="611"/>
        <v>3.3529976233520074E-2</v>
      </c>
      <c r="Q113" s="23">
        <f t="shared" si="611"/>
        <v>3.4311107326285638E-2</v>
      </c>
      <c r="R113" s="23">
        <f t="shared" ref="R113:T113" si="612">+(R112/R124)*100</f>
        <v>4.4140329096458805E-2</v>
      </c>
      <c r="S113" s="88">
        <f t="shared" si="612"/>
        <v>5.1993014450087124E-2</v>
      </c>
      <c r="T113" s="23">
        <f t="shared" si="612"/>
        <v>0</v>
      </c>
      <c r="U113" s="23">
        <f t="shared" ref="U113:V113" si="613">+(U112/U124)*100</f>
        <v>2.2961250777437411E-3</v>
      </c>
      <c r="V113" s="23">
        <f t="shared" si="613"/>
        <v>7.9706008122384514E-3</v>
      </c>
      <c r="W113" s="23">
        <f t="shared" ref="W113:X113" si="614">+(W112/W124)*100</f>
        <v>4.7187683772298974E-3</v>
      </c>
      <c r="X113" s="23">
        <f t="shared" si="614"/>
        <v>6.7972863346706129E-3</v>
      </c>
      <c r="Y113" s="23">
        <f t="shared" ref="Y113:Z113" si="615">+(Y112/Y124)*100</f>
        <v>1.2953737566323521E-3</v>
      </c>
      <c r="Z113" s="23">
        <f t="shared" si="615"/>
        <v>2.4657640548927588E-3</v>
      </c>
      <c r="AA113" s="23">
        <f t="shared" ref="AA113:AB113" si="616">+(AA112/AA124)*100</f>
        <v>4.0845445900583761E-3</v>
      </c>
      <c r="AB113" s="23">
        <f t="shared" si="616"/>
        <v>6.292109962982336E-3</v>
      </c>
      <c r="AC113" s="23">
        <f t="shared" ref="AC113:AD113" si="617">+(AC112/AC124)*100</f>
        <v>3.8509740125230608E-3</v>
      </c>
      <c r="AD113" s="23">
        <f t="shared" si="617"/>
        <v>0</v>
      </c>
      <c r="AE113" s="23">
        <f t="shared" ref="AE113:AF113" si="618">+(AE112/AE124)*100</f>
        <v>3.0142977472758658E-4</v>
      </c>
      <c r="AF113" s="23">
        <f t="shared" si="618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1.0738170131051341E-3</v>
      </c>
      <c r="CI113" s="23">
        <v>2.715387464797046E-2</v>
      </c>
      <c r="CJ113" s="23">
        <v>1.5561810024252424E-2</v>
      </c>
      <c r="CK113" s="23">
        <v>7.6147312487133897E-3</v>
      </c>
      <c r="CL113" s="23">
        <v>9.9829886369314606E-3</v>
      </c>
      <c r="CM113" s="23">
        <v>0</v>
      </c>
      <c r="CN113" s="23">
        <v>1.0189263448404276E-3</v>
      </c>
      <c r="CO113" s="23">
        <v>2.6417668818728594E-2</v>
      </c>
      <c r="CP113" s="23">
        <v>1.9831861036009393E-2</v>
      </c>
      <c r="CQ113" s="23">
        <v>7.5257746041635454E-3</v>
      </c>
    </row>
    <row r="114" spans="2:95" x14ac:dyDescent="0.25">
      <c r="B114" s="190"/>
      <c r="C114" s="111" t="s">
        <v>163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</row>
    <row r="115" spans="2:95" x14ac:dyDescent="0.25">
      <c r="B115" s="190"/>
      <c r="C115" s="34" t="s">
        <v>155</v>
      </c>
      <c r="D115" s="23">
        <f>+(D114/D124)*100</f>
        <v>1.5293911674793705E-4</v>
      </c>
      <c r="E115" s="23">
        <f t="shared" ref="E115:P115" si="619">+(E114/E124)*100</f>
        <v>1.8038872879693352E-4</v>
      </c>
      <c r="F115" s="23">
        <f t="shared" si="619"/>
        <v>1.1964967553354589E-5</v>
      </c>
      <c r="G115" s="23">
        <f t="shared" si="619"/>
        <v>9.0460105732753107E-6</v>
      </c>
      <c r="H115" s="23">
        <f t="shared" si="619"/>
        <v>4.7490492350063041E-4</v>
      </c>
      <c r="I115" s="23">
        <f t="shared" si="619"/>
        <v>1.1115886770064135E-3</v>
      </c>
      <c r="J115" s="23">
        <f t="shared" si="619"/>
        <v>8.6578607829086566E-4</v>
      </c>
      <c r="K115" s="23">
        <f t="shared" si="619"/>
        <v>3.6840142788936877E-4</v>
      </c>
      <c r="L115" s="23">
        <f t="shared" si="619"/>
        <v>4.957975367349774E-4</v>
      </c>
      <c r="M115" s="23">
        <f t="shared" si="619"/>
        <v>7.4805848740049682E-4</v>
      </c>
      <c r="N115" s="23">
        <f t="shared" si="619"/>
        <v>5.775523103492044E-4</v>
      </c>
      <c r="O115" s="23">
        <f t="shared" si="619"/>
        <v>3.5062378100122627E-3</v>
      </c>
      <c r="P115" s="23">
        <f t="shared" si="619"/>
        <v>2.418263348207677E-3</v>
      </c>
      <c r="Q115" s="23">
        <f t="shared" ref="Q115" si="620">+(Q114/Q124)*100</f>
        <v>2.3418464687072153E-3</v>
      </c>
      <c r="R115" s="23">
        <f t="shared" ref="R115" si="621">+(R114/R124)*100</f>
        <v>1.6215437654760636E-3</v>
      </c>
      <c r="S115" s="88">
        <f t="shared" ref="S115" si="622">+(S114/S124)*100</f>
        <v>5.6206941495538032E-3</v>
      </c>
      <c r="T115" s="23">
        <f t="shared" ref="T115:U115" si="623">+(T114/T124)*100</f>
        <v>0</v>
      </c>
      <c r="U115" s="23">
        <f t="shared" si="623"/>
        <v>0</v>
      </c>
      <c r="V115" s="23">
        <f t="shared" ref="V115" si="624">+(V114/V124)*100</f>
        <v>4.5340017524236778E-4</v>
      </c>
      <c r="W115" s="23">
        <f t="shared" ref="W115:X115" si="625">+(W114/W124)*100</f>
        <v>0</v>
      </c>
      <c r="X115" s="23">
        <f t="shared" si="625"/>
        <v>4.7523032097006035E-7</v>
      </c>
      <c r="Y115" s="23">
        <f t="shared" ref="Y115:Z115" si="626">+(Y114/Y124)*100</f>
        <v>6.0052684380835022E-4</v>
      </c>
      <c r="Z115" s="23">
        <f t="shared" si="626"/>
        <v>1.4135223405701854E-5</v>
      </c>
      <c r="AA115" s="23">
        <f t="shared" ref="AA115:AB115" si="627">+(AA114/AA124)*100</f>
        <v>0</v>
      </c>
      <c r="AB115" s="23">
        <f t="shared" si="627"/>
        <v>4.1184449483776475E-4</v>
      </c>
      <c r="AC115" s="23">
        <f t="shared" ref="AC115:AD115" si="628">+(AC114/AC124)*100</f>
        <v>7.7547871072333209E-5</v>
      </c>
      <c r="AD115" s="23">
        <f t="shared" si="628"/>
        <v>0</v>
      </c>
      <c r="AE115" s="23">
        <f t="shared" ref="AE115:AF115" si="629">+(AE114/AE124)*100</f>
        <v>0</v>
      </c>
      <c r="AF115" s="23">
        <f t="shared" si="629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2.1621557512759831E-3</v>
      </c>
      <c r="CH115" s="23">
        <v>0</v>
      </c>
      <c r="CI115" s="23">
        <v>9.0113850514991344E-4</v>
      </c>
      <c r="CJ115" s="23">
        <v>7.4092965458887896E-4</v>
      </c>
      <c r="CK115" s="23">
        <v>7.5687130977128918E-5</v>
      </c>
      <c r="CL115" s="23">
        <v>7.4305008275486159E-5</v>
      </c>
      <c r="CM115" s="23">
        <v>2.7405829324000485E-4</v>
      </c>
      <c r="CN115" s="23">
        <v>5.8810973084377919E-3</v>
      </c>
      <c r="CO115" s="23">
        <v>7.7706251032279598E-4</v>
      </c>
      <c r="CP115" s="23">
        <v>7.8452166476581471E-4</v>
      </c>
      <c r="CQ115" s="23">
        <v>1.803296436425959E-3</v>
      </c>
    </row>
    <row r="116" spans="2:95" x14ac:dyDescent="0.25">
      <c r="B116" s="190"/>
      <c r="C116" s="47" t="s">
        <v>141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</row>
    <row r="117" spans="2:95" x14ac:dyDescent="0.25">
      <c r="B117" s="190"/>
      <c r="C117" s="22" t="s">
        <v>97</v>
      </c>
      <c r="D117" s="23">
        <v>0</v>
      </c>
      <c r="E117" s="23">
        <v>0</v>
      </c>
      <c r="F117" s="23">
        <v>0</v>
      </c>
      <c r="G117" s="23">
        <f t="shared" ref="G117:H117" si="630">+(G116/G103)*100</f>
        <v>0</v>
      </c>
      <c r="H117" s="23">
        <f t="shared" si="630"/>
        <v>0.96700823433100003</v>
      </c>
      <c r="I117" s="23">
        <f t="shared" ref="I117:AF117" si="631">+(I116/I103)*100</f>
        <v>22.062616459463545</v>
      </c>
      <c r="J117" s="23">
        <f t="shared" si="631"/>
        <v>18.812462893754294</v>
      </c>
      <c r="K117" s="23">
        <f t="shared" si="631"/>
        <v>18.417038543586372</v>
      </c>
      <c r="L117" s="23">
        <f t="shared" si="631"/>
        <v>27.66315838845906</v>
      </c>
      <c r="M117" s="23">
        <f t="shared" si="631"/>
        <v>42.402152341329753</v>
      </c>
      <c r="N117" s="23">
        <f t="shared" si="631"/>
        <v>55.997842442888668</v>
      </c>
      <c r="O117" s="23">
        <f t="shared" si="631"/>
        <v>45.105715119935589</v>
      </c>
      <c r="P117" s="23">
        <f t="shared" si="631"/>
        <v>51.954326231718419</v>
      </c>
      <c r="Q117" s="23">
        <f t="shared" si="631"/>
        <v>62.928844591411369</v>
      </c>
      <c r="R117" s="23">
        <f t="shared" si="631"/>
        <v>35.494418728767215</v>
      </c>
      <c r="S117" s="23">
        <f t="shared" si="631"/>
        <v>60.55696823802927</v>
      </c>
      <c r="T117" s="23">
        <f t="shared" si="631"/>
        <v>100</v>
      </c>
      <c r="U117" s="23">
        <f t="shared" si="631"/>
        <v>48.19302063001129</v>
      </c>
      <c r="V117" s="23">
        <f t="shared" si="631"/>
        <v>24.892550139932386</v>
      </c>
      <c r="W117" s="23">
        <f t="shared" si="631"/>
        <v>36.631406354855486</v>
      </c>
      <c r="X117" s="23">
        <f t="shared" si="631"/>
        <v>19.668206151046437</v>
      </c>
      <c r="Y117" s="23">
        <f t="shared" si="631"/>
        <v>72.659868573711563</v>
      </c>
      <c r="Z117" s="23">
        <f t="shared" si="631"/>
        <v>30.555782644785591</v>
      </c>
      <c r="AA117" s="23">
        <f t="shared" si="631"/>
        <v>41.069639840187435</v>
      </c>
      <c r="AB117" s="23">
        <f t="shared" si="631"/>
        <v>22.837388240650718</v>
      </c>
      <c r="AC117" s="23">
        <f t="shared" si="631"/>
        <v>47.27725658377679</v>
      </c>
      <c r="AD117" s="23">
        <f t="shared" si="631"/>
        <v>100</v>
      </c>
      <c r="AE117" s="23">
        <f t="shared" si="631"/>
        <v>86.879434083181565</v>
      </c>
      <c r="AF117" s="23">
        <f t="shared" si="631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</row>
    <row r="118" spans="2:95" x14ac:dyDescent="0.25">
      <c r="B118" s="190"/>
      <c r="C118" s="22" t="s">
        <v>156</v>
      </c>
      <c r="D118" s="23">
        <v>0</v>
      </c>
      <c r="E118" s="23">
        <v>0</v>
      </c>
      <c r="F118" s="23">
        <v>0</v>
      </c>
      <c r="G118" s="23">
        <f t="shared" ref="G118:H118" si="632">+(G116/G9)*100</f>
        <v>0</v>
      </c>
      <c r="H118" s="23">
        <f t="shared" si="632"/>
        <v>0.12583418364375173</v>
      </c>
      <c r="I118" s="23">
        <f t="shared" ref="I118:AF118" si="633">+(I116/I9)*100</f>
        <v>3.0864900007081522</v>
      </c>
      <c r="J118" s="23">
        <f t="shared" si="633"/>
        <v>2.5188865446722111</v>
      </c>
      <c r="K118" s="23">
        <f t="shared" si="633"/>
        <v>2.349947745830324</v>
      </c>
      <c r="L118" s="23">
        <f t="shared" si="633"/>
        <v>3.8602172125681218</v>
      </c>
      <c r="M118" s="23">
        <f t="shared" si="633"/>
        <v>6.4219945186512666</v>
      </c>
      <c r="N118" s="23">
        <f t="shared" si="633"/>
        <v>8.3188367294546506</v>
      </c>
      <c r="O118" s="23">
        <f t="shared" si="633"/>
        <v>6.3136044952377031</v>
      </c>
      <c r="P118" s="23">
        <f t="shared" si="633"/>
        <v>7.3313258423415366</v>
      </c>
      <c r="Q118" s="23">
        <f t="shared" si="633"/>
        <v>11.594078794053939</v>
      </c>
      <c r="R118" s="23">
        <f t="shared" si="633"/>
        <v>4.0952948456517406</v>
      </c>
      <c r="S118" s="23">
        <f t="shared" si="633"/>
        <v>11.266571921120585</v>
      </c>
      <c r="T118" s="23">
        <f t="shared" si="633"/>
        <v>3.8808051276147086</v>
      </c>
      <c r="U118" s="23">
        <f t="shared" si="633"/>
        <v>3.8274899763702672</v>
      </c>
      <c r="V118" s="23">
        <f t="shared" si="633"/>
        <v>2.2330526125154222</v>
      </c>
      <c r="W118" s="23">
        <f t="shared" si="633"/>
        <v>5.2538824559820245</v>
      </c>
      <c r="X118" s="23">
        <f t="shared" si="633"/>
        <v>1.5633131142225272</v>
      </c>
      <c r="Y118" s="23">
        <f t="shared" si="633"/>
        <v>22.919468774268513</v>
      </c>
      <c r="Z118" s="23">
        <f t="shared" si="633"/>
        <v>4.8767596729524545</v>
      </c>
      <c r="AA118" s="23">
        <f t="shared" si="633"/>
        <v>4.3954419050680187</v>
      </c>
      <c r="AB118" s="23">
        <f t="shared" si="633"/>
        <v>2.163859535284844</v>
      </c>
      <c r="AC118" s="23">
        <f t="shared" si="633"/>
        <v>5.1252516219241659</v>
      </c>
      <c r="AD118" s="23">
        <f t="shared" si="633"/>
        <v>3.1285503664943612</v>
      </c>
      <c r="AE118" s="23">
        <f t="shared" si="633"/>
        <v>28.559614779567006</v>
      </c>
      <c r="AF118" s="23">
        <f t="shared" si="633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</row>
    <row r="119" spans="2:95" x14ac:dyDescent="0.25">
      <c r="B119" s="190"/>
      <c r="C119" s="133" t="s">
        <v>154</v>
      </c>
      <c r="D119" s="23">
        <f t="shared" ref="D119:H119" si="634">+(D116/D124)*100</f>
        <v>0</v>
      </c>
      <c r="E119" s="23">
        <f t="shared" si="634"/>
        <v>0</v>
      </c>
      <c r="F119" s="23">
        <f t="shared" si="634"/>
        <v>0</v>
      </c>
      <c r="G119" s="23">
        <f t="shared" si="634"/>
        <v>0</v>
      </c>
      <c r="H119" s="23">
        <f t="shared" si="634"/>
        <v>1.7459389801887271E-3</v>
      </c>
      <c r="I119" s="23">
        <f t="shared" ref="I119:AF119" si="635">+(I116/I124)*100</f>
        <v>5.6881758691751112E-2</v>
      </c>
      <c r="J119" s="23">
        <f t="shared" si="635"/>
        <v>3.7539653145172047E-2</v>
      </c>
      <c r="K119" s="23">
        <f t="shared" si="635"/>
        <v>2.9781048084722383E-2</v>
      </c>
      <c r="L119" s="23">
        <f t="shared" si="635"/>
        <v>4.5773444179895206E-2</v>
      </c>
      <c r="M119" s="23">
        <f t="shared" si="635"/>
        <v>6.1100771744888469E-2</v>
      </c>
      <c r="N119" s="23">
        <f t="shared" si="635"/>
        <v>9.4514045266959362E-2</v>
      </c>
      <c r="O119" s="23">
        <f t="shared" si="635"/>
        <v>8.2404844576859412E-2</v>
      </c>
      <c r="P119" s="23">
        <f t="shared" si="635"/>
        <v>0.12948587545414594</v>
      </c>
      <c r="Q119" s="23">
        <f t="shared" si="635"/>
        <v>0.20043678401514267</v>
      </c>
      <c r="R119" s="23">
        <f t="shared" si="635"/>
        <v>6.5148841488445575E-2</v>
      </c>
      <c r="S119" s="23">
        <f t="shared" si="635"/>
        <v>0.20643978966944473</v>
      </c>
      <c r="T119" s="23">
        <f t="shared" si="635"/>
        <v>2.6510785512212226E-3</v>
      </c>
      <c r="U119" s="23">
        <f t="shared" si="635"/>
        <v>6.6741816790312283E-3</v>
      </c>
      <c r="V119" s="23">
        <f t="shared" si="635"/>
        <v>5.782834968121096E-3</v>
      </c>
      <c r="W119" s="23">
        <f t="shared" si="635"/>
        <v>7.830870976978448E-3</v>
      </c>
      <c r="X119" s="23">
        <f t="shared" si="635"/>
        <v>4.8698199579079327E-3</v>
      </c>
      <c r="Y119" s="23">
        <f t="shared" si="635"/>
        <v>1.1719308878336967E-2</v>
      </c>
      <c r="Z119" s="23">
        <f t="shared" si="635"/>
        <v>3.5930454082202588E-3</v>
      </c>
      <c r="AA119" s="23">
        <f t="shared" si="635"/>
        <v>6.2365824062856588E-3</v>
      </c>
      <c r="AB119" s="23">
        <f t="shared" si="635"/>
        <v>5.4293909645131986E-3</v>
      </c>
      <c r="AC119" s="23">
        <f t="shared" si="635"/>
        <v>1.1438815758079481E-2</v>
      </c>
      <c r="AD119" s="23">
        <f t="shared" si="635"/>
        <v>4.5993439768969363E-3</v>
      </c>
      <c r="AE119" s="23">
        <f t="shared" si="635"/>
        <v>1.8839572844030601E-2</v>
      </c>
      <c r="AF119" s="23">
        <f t="shared" si="635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5.6343161074732098E-2</v>
      </c>
      <c r="CH119" s="23">
        <v>4.4773021697678529E-2</v>
      </c>
      <c r="CI119" s="23">
        <v>3.3136390850707E-2</v>
      </c>
      <c r="CJ119" s="23">
        <v>1.0686546912921722E-2</v>
      </c>
      <c r="CK119" s="23">
        <v>5.2950292825953375E-3</v>
      </c>
      <c r="CL119" s="23">
        <v>5.5957537721034985E-3</v>
      </c>
      <c r="CM119" s="23">
        <v>4.6442572191185798E-3</v>
      </c>
      <c r="CN119" s="23">
        <v>1.5757928501494749E-2</v>
      </c>
      <c r="CO119" s="23">
        <v>1.4480880853647704E-2</v>
      </c>
      <c r="CP119" s="23">
        <v>9.0402223899176889E-2</v>
      </c>
      <c r="CQ119" s="23">
        <v>8.3357022092433855E-2</v>
      </c>
    </row>
    <row r="120" spans="2:95" x14ac:dyDescent="0.25">
      <c r="B120" s="190"/>
      <c r="C120" s="111" t="s">
        <v>161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</row>
    <row r="121" spans="2:95" x14ac:dyDescent="0.25">
      <c r="B121" s="190"/>
      <c r="C121" s="34" t="s">
        <v>155</v>
      </c>
      <c r="D121" s="23">
        <f>+(D120/D124)*100</f>
        <v>0</v>
      </c>
      <c r="E121" s="23">
        <f t="shared" ref="E121:AF121" si="636">+(E120/E124)*100</f>
        <v>0</v>
      </c>
      <c r="F121" s="23">
        <f t="shared" si="636"/>
        <v>0</v>
      </c>
      <c r="G121" s="23">
        <f t="shared" si="636"/>
        <v>0</v>
      </c>
      <c r="H121" s="23">
        <f t="shared" si="636"/>
        <v>0</v>
      </c>
      <c r="I121" s="23">
        <f t="shared" si="636"/>
        <v>5.3787694389283373E-2</v>
      </c>
      <c r="J121" s="23">
        <f t="shared" si="636"/>
        <v>3.238371375218E-2</v>
      </c>
      <c r="K121" s="23">
        <f t="shared" si="636"/>
        <v>2.6409620200724439E-2</v>
      </c>
      <c r="L121" s="23">
        <f t="shared" si="636"/>
        <v>2.9730308370107858E-2</v>
      </c>
      <c r="M121" s="23">
        <f t="shared" si="636"/>
        <v>4.7179027715585756E-2</v>
      </c>
      <c r="N121" s="23">
        <f t="shared" si="636"/>
        <v>7.8280226462241198E-2</v>
      </c>
      <c r="O121" s="23">
        <f t="shared" si="636"/>
        <v>5.2137690187371105E-2</v>
      </c>
      <c r="P121" s="23">
        <f t="shared" si="636"/>
        <v>9.5988725952821582E-2</v>
      </c>
      <c r="Q121" s="23">
        <f t="shared" si="636"/>
        <v>0.14592591226634744</v>
      </c>
      <c r="R121" s="23">
        <f t="shared" si="636"/>
        <v>2.0129459680256012E-4</v>
      </c>
      <c r="S121" s="23">
        <f t="shared" si="636"/>
        <v>0.1339443430861022</v>
      </c>
      <c r="T121" s="23">
        <f t="shared" si="636"/>
        <v>0</v>
      </c>
      <c r="U121" s="23">
        <f t="shared" si="636"/>
        <v>0</v>
      </c>
      <c r="V121" s="23">
        <f t="shared" si="636"/>
        <v>0</v>
      </c>
      <c r="W121" s="23">
        <f t="shared" si="636"/>
        <v>0</v>
      </c>
      <c r="X121" s="23">
        <f t="shared" si="636"/>
        <v>0</v>
      </c>
      <c r="Y121" s="23">
        <f t="shared" si="636"/>
        <v>0</v>
      </c>
      <c r="Z121" s="23">
        <f t="shared" si="636"/>
        <v>0</v>
      </c>
      <c r="AA121" s="23">
        <f t="shared" si="636"/>
        <v>0</v>
      </c>
      <c r="AB121" s="23">
        <f t="shared" si="636"/>
        <v>0</v>
      </c>
      <c r="AC121" s="23">
        <f t="shared" si="636"/>
        <v>0</v>
      </c>
      <c r="AD121" s="23">
        <f t="shared" si="636"/>
        <v>0</v>
      </c>
      <c r="AE121" s="23">
        <f t="shared" si="636"/>
        <v>6.8995060902351333E-3</v>
      </c>
      <c r="AF121" s="23">
        <f t="shared" si="636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5.1096194401200661E-2</v>
      </c>
      <c r="CH121" s="23">
        <v>3.0381512078150159E-2</v>
      </c>
      <c r="CI121" s="23">
        <v>2.5317787668078569E-2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5.8147455145464207E-3</v>
      </c>
      <c r="CP121" s="23">
        <v>7.4031498142842961E-2</v>
      </c>
      <c r="CQ121" s="23">
        <v>7.4865166747717718E-2</v>
      </c>
    </row>
    <row r="122" spans="2:95" x14ac:dyDescent="0.25">
      <c r="B122" s="190"/>
      <c r="C122" s="111" t="s">
        <v>162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</row>
    <row r="123" spans="2:95" x14ac:dyDescent="0.25">
      <c r="B123" s="190"/>
      <c r="C123" s="34" t="s">
        <v>155</v>
      </c>
      <c r="D123" s="23">
        <f>+(D122/D124)*100</f>
        <v>0</v>
      </c>
      <c r="E123" s="23">
        <f t="shared" ref="E123:AF123" si="637">+(E122/E124)*100</f>
        <v>0</v>
      </c>
      <c r="F123" s="23">
        <f t="shared" si="637"/>
        <v>0</v>
      </c>
      <c r="G123" s="23">
        <f t="shared" si="637"/>
        <v>0</v>
      </c>
      <c r="H123" s="23">
        <f t="shared" si="637"/>
        <v>1.7459389801887271E-3</v>
      </c>
      <c r="I123" s="23">
        <f t="shared" si="637"/>
        <v>3.094064302467728E-3</v>
      </c>
      <c r="J123" s="23">
        <f t="shared" si="637"/>
        <v>5.155939392992059E-3</v>
      </c>
      <c r="K123" s="23">
        <f t="shared" si="637"/>
        <v>3.3714278839979493E-3</v>
      </c>
      <c r="L123" s="23">
        <f t="shared" si="637"/>
        <v>1.6043135809787352E-2</v>
      </c>
      <c r="M123" s="23">
        <f t="shared" si="637"/>
        <v>1.3921744029302716E-2</v>
      </c>
      <c r="N123" s="23">
        <f t="shared" si="637"/>
        <v>1.6233818804718164E-2</v>
      </c>
      <c r="O123" s="23">
        <f t="shared" si="637"/>
        <v>3.0267154389488342E-2</v>
      </c>
      <c r="P123" s="23">
        <f t="shared" si="637"/>
        <v>3.3497149501324368E-2</v>
      </c>
      <c r="Q123" s="23">
        <f t="shared" si="637"/>
        <v>5.451087174879523E-2</v>
      </c>
      <c r="R123" s="23">
        <f t="shared" si="637"/>
        <v>6.4947546891643032E-2</v>
      </c>
      <c r="S123" s="23">
        <f t="shared" si="637"/>
        <v>7.2495446583342615E-2</v>
      </c>
      <c r="T123" s="23">
        <f t="shared" si="637"/>
        <v>2.6510785512212226E-3</v>
      </c>
      <c r="U123" s="23">
        <f t="shared" si="637"/>
        <v>6.6741816790312283E-3</v>
      </c>
      <c r="V123" s="23">
        <f t="shared" si="637"/>
        <v>5.782834968121096E-3</v>
      </c>
      <c r="W123" s="23">
        <f t="shared" si="637"/>
        <v>7.830870976978448E-3</v>
      </c>
      <c r="X123" s="23">
        <f t="shared" si="637"/>
        <v>4.8698199579079327E-3</v>
      </c>
      <c r="Y123" s="23">
        <f t="shared" si="637"/>
        <v>1.1719308878336967E-2</v>
      </c>
      <c r="Z123" s="23">
        <f t="shared" si="637"/>
        <v>3.5930454082202588E-3</v>
      </c>
      <c r="AA123" s="23">
        <f t="shared" si="637"/>
        <v>6.2365824062856588E-3</v>
      </c>
      <c r="AB123" s="23">
        <f t="shared" si="637"/>
        <v>5.4293909645131986E-3</v>
      </c>
      <c r="AC123" s="23">
        <f t="shared" si="637"/>
        <v>1.1438815758079481E-2</v>
      </c>
      <c r="AD123" s="23">
        <f t="shared" si="637"/>
        <v>4.5993439768969363E-3</v>
      </c>
      <c r="AE123" s="23">
        <f t="shared" si="637"/>
        <v>1.1940066753795466E-2</v>
      </c>
      <c r="AF123" s="23">
        <f t="shared" si="637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5.246966673531436E-3</v>
      </c>
      <c r="CH123" s="23">
        <v>1.4391509619528372E-2</v>
      </c>
      <c r="CI123" s="23">
        <v>7.8186031826284422E-3</v>
      </c>
      <c r="CJ123" s="23">
        <v>1.0686546912921722E-2</v>
      </c>
      <c r="CK123" s="23">
        <v>5.2950292825953375E-3</v>
      </c>
      <c r="CL123" s="23">
        <v>5.5957537721034985E-3</v>
      </c>
      <c r="CM123" s="23">
        <v>4.6442572191185798E-3</v>
      </c>
      <c r="CN123" s="23">
        <v>1.5757928501494749E-2</v>
      </c>
      <c r="CO123" s="23">
        <v>8.6661353391012819E-3</v>
      </c>
      <c r="CP123" s="23">
        <v>1.6370725756333936E-2</v>
      </c>
      <c r="CQ123" s="23">
        <v>8.4918553447161337E-3</v>
      </c>
    </row>
    <row r="124" spans="2:95" x14ac:dyDescent="0.25">
      <c r="B124" s="191"/>
      <c r="C124" s="137" t="s">
        <v>85</v>
      </c>
      <c r="D124" s="37">
        <f>+D48</f>
        <v>9656.2150442778748</v>
      </c>
      <c r="E124" s="37">
        <f t="shared" ref="E124:Q124" si="638">+E48</f>
        <v>10783.500792833722</v>
      </c>
      <c r="F124" s="37">
        <f t="shared" si="638"/>
        <v>13449.430538144894</v>
      </c>
      <c r="G124" s="37">
        <f t="shared" si="638"/>
        <v>17911.431640227955</v>
      </c>
      <c r="H124" s="37">
        <f t="shared" si="638"/>
        <v>24617.375860885302</v>
      </c>
      <c r="I124" s="37">
        <f t="shared" si="638"/>
        <v>22390.768739232484</v>
      </c>
      <c r="J124" s="37">
        <f t="shared" si="638"/>
        <v>27234.855804736468</v>
      </c>
      <c r="K124" s="37">
        <f t="shared" si="638"/>
        <v>33823.126233218332</v>
      </c>
      <c r="L124" s="37">
        <f t="shared" si="638"/>
        <v>33400.964653949079</v>
      </c>
      <c r="M124" s="37">
        <f t="shared" si="638"/>
        <v>38433.107149023846</v>
      </c>
      <c r="N124" s="37">
        <f t="shared" si="638"/>
        <v>40085.115382885582</v>
      </c>
      <c r="O124" s="37">
        <f t="shared" si="638"/>
        <v>36332.543570270391</v>
      </c>
      <c r="P124" s="37">
        <f t="shared" si="638"/>
        <v>36380.472401901789</v>
      </c>
      <c r="Q124" s="37">
        <f t="shared" si="638"/>
        <v>39394.355365630952</v>
      </c>
      <c r="R124" s="37">
        <f t="shared" ref="R124" si="639">+R48</f>
        <v>40692.175200481201</v>
      </c>
      <c r="S124" s="37">
        <f t="shared" ref="S124" si="640">+S48</f>
        <v>38756.92773948449</v>
      </c>
      <c r="T124" s="37">
        <f t="shared" ref="T124:U124" si="641">+T48</f>
        <v>36388.67142294455</v>
      </c>
      <c r="U124" s="37">
        <f t="shared" si="641"/>
        <v>36388.67142294455</v>
      </c>
      <c r="V124" s="37">
        <f t="shared" ref="V124" si="642">+V48</f>
        <v>36388.67142294455</v>
      </c>
      <c r="W124" s="37">
        <f t="shared" ref="W124:X124" si="643">+W48</f>
        <v>36388.67142294455</v>
      </c>
      <c r="X124" s="37">
        <f t="shared" si="643"/>
        <v>36388.67142294455</v>
      </c>
      <c r="Y124" s="37">
        <f t="shared" ref="Y124:Z124" si="644">+Y48</f>
        <v>36388.67142294455</v>
      </c>
      <c r="Z124" s="37">
        <f t="shared" si="644"/>
        <v>36388.67142294455</v>
      </c>
      <c r="AA124" s="37">
        <f t="shared" ref="AA124:AB124" si="645">+AA48</f>
        <v>36388.67142294455</v>
      </c>
      <c r="AB124" s="37">
        <f t="shared" si="645"/>
        <v>36388.67142294455</v>
      </c>
      <c r="AC124" s="37">
        <f t="shared" ref="AC124:AD124" si="646">+AC48</f>
        <v>36388.67142294455</v>
      </c>
      <c r="AD124" s="37">
        <f t="shared" si="646"/>
        <v>36388.67142294455</v>
      </c>
      <c r="AE124" s="37">
        <f t="shared" ref="AE124:AF124" si="647">+AE48</f>
        <v>36145.752389081623</v>
      </c>
      <c r="AF124" s="37">
        <f t="shared" si="647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49487.646732597597</v>
      </c>
      <c r="CH124" s="37">
        <v>49487.646732597597</v>
      </c>
      <c r="CI124" s="37">
        <v>49487.646732597597</v>
      </c>
      <c r="CJ124" s="37">
        <v>49487.646732597597</v>
      </c>
      <c r="CK124" s="37">
        <v>49487.646732597597</v>
      </c>
      <c r="CL124" s="37">
        <v>49487.646732597597</v>
      </c>
      <c r="CM124" s="37">
        <v>49487.646732597597</v>
      </c>
      <c r="CN124" s="37">
        <v>49487.646732597597</v>
      </c>
      <c r="CO124" s="37">
        <v>49487.646732597597</v>
      </c>
      <c r="CP124" s="37">
        <v>49487.646732597597</v>
      </c>
      <c r="CQ124" s="37">
        <v>49487.646732597597</v>
      </c>
    </row>
    <row r="125" spans="2:95" x14ac:dyDescent="0.25">
      <c r="K125" s="134"/>
      <c r="L125" s="61"/>
      <c r="M125" s="61"/>
      <c r="N125" s="61"/>
      <c r="BU125" s="40"/>
    </row>
    <row r="126" spans="2:95" ht="15.75" x14ac:dyDescent="0.25">
      <c r="B126" s="62" t="s">
        <v>108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5" ht="15.75" x14ac:dyDescent="0.25">
      <c r="B127" s="62" t="s">
        <v>98</v>
      </c>
      <c r="C127" s="6"/>
      <c r="I127" s="6"/>
      <c r="K127" s="61"/>
      <c r="L127" s="61"/>
      <c r="M127" s="61"/>
      <c r="N127" s="61"/>
    </row>
    <row r="128" spans="2:95" ht="15.75" x14ac:dyDescent="0.25">
      <c r="B128" s="62" t="s">
        <v>99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3" t="s">
        <v>220</v>
      </c>
      <c r="C129" s="6"/>
      <c r="H129" s="62"/>
      <c r="I129" s="6"/>
      <c r="AA129" s="7"/>
    </row>
    <row r="130" spans="2:27" ht="15.75" x14ac:dyDescent="0.25">
      <c r="B130" s="62" t="s">
        <v>170</v>
      </c>
      <c r="C130" s="6"/>
      <c r="H130" s="62"/>
      <c r="I130" s="6"/>
    </row>
    <row r="131" spans="2:27" ht="15.75" x14ac:dyDescent="0.25">
      <c r="B131" s="62" t="s">
        <v>171</v>
      </c>
      <c r="C131" s="6"/>
      <c r="H131" s="62"/>
      <c r="I131" s="6"/>
    </row>
    <row r="132" spans="2:27" ht="15.75" x14ac:dyDescent="0.25">
      <c r="B132" s="62" t="s">
        <v>172</v>
      </c>
      <c r="C132" s="6"/>
      <c r="H132" s="62"/>
      <c r="I132" s="6"/>
    </row>
    <row r="133" spans="2:27" ht="15.75" x14ac:dyDescent="0.25">
      <c r="B133" s="62" t="s">
        <v>158</v>
      </c>
      <c r="C133" s="6"/>
      <c r="H133" s="62"/>
      <c r="I133" s="6"/>
    </row>
    <row r="134" spans="2:27" ht="15.75" x14ac:dyDescent="0.25">
      <c r="B134" s="62" t="s">
        <v>173</v>
      </c>
      <c r="C134" s="6"/>
      <c r="I134" s="6"/>
    </row>
    <row r="135" spans="2:27" ht="15.75" x14ac:dyDescent="0.25">
      <c r="B135" s="185" t="s">
        <v>106</v>
      </c>
      <c r="C135" s="6"/>
      <c r="H135" s="62"/>
      <c r="I135" s="6"/>
    </row>
    <row r="136" spans="2:27" ht="15.75" x14ac:dyDescent="0.25">
      <c r="B136" s="62" t="s">
        <v>107</v>
      </c>
      <c r="C136" s="3"/>
      <c r="H136" s="62"/>
      <c r="I136" s="6"/>
    </row>
    <row r="137" spans="2:27" ht="15.75" hidden="1" x14ac:dyDescent="0.25">
      <c r="B137" s="62" t="s">
        <v>166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zoomScale="85" zoomScaleNormal="85" workbookViewId="0">
      <selection activeCell="L16" sqref="L16:L17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8" t="s">
        <v>175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</row>
    <row r="7" spans="1:14" ht="60.75" customHeight="1" x14ac:dyDescent="0.3">
      <c r="B7" s="199" t="s">
        <v>176</v>
      </c>
      <c r="C7" s="199"/>
      <c r="D7" s="199"/>
      <c r="E7" s="199"/>
      <c r="F7" s="199"/>
      <c r="I7" s="199" t="s">
        <v>177</v>
      </c>
      <c r="J7" s="199"/>
      <c r="K7" s="199"/>
      <c r="L7" s="199"/>
      <c r="M7" s="199"/>
      <c r="N7" s="142"/>
    </row>
    <row r="8" spans="1:14" ht="35.25" customHeight="1" x14ac:dyDescent="0.3">
      <c r="B8" s="143"/>
      <c r="C8" s="143"/>
      <c r="D8" s="143"/>
      <c r="I8" s="200" t="s">
        <v>206</v>
      </c>
      <c r="J8" s="200"/>
      <c r="K8" s="200"/>
      <c r="L8" s="144"/>
      <c r="M8" s="144"/>
      <c r="N8" s="142"/>
    </row>
    <row r="9" spans="1:14" ht="15" x14ac:dyDescent="0.25">
      <c r="B9" s="145" t="s">
        <v>178</v>
      </c>
      <c r="C9" s="146" t="s">
        <v>214</v>
      </c>
      <c r="D9" s="146" t="s">
        <v>219</v>
      </c>
      <c r="I9" s="145" t="s">
        <v>178</v>
      </c>
      <c r="J9" s="146" t="str">
        <f>+C9</f>
        <v>dec-24 (*)</v>
      </c>
      <c r="K9" s="146" t="str">
        <f>+D9</f>
        <v>nov-25 (*)</v>
      </c>
      <c r="L9" s="7"/>
      <c r="M9" s="7"/>
    </row>
    <row r="10" spans="1:14" ht="15" x14ac:dyDescent="0.25">
      <c r="B10" s="147" t="s">
        <v>180</v>
      </c>
      <c r="C10" s="148">
        <v>16217.124979656863</v>
      </c>
      <c r="D10" s="148">
        <v>17673.332054554274</v>
      </c>
      <c r="E10" s="149"/>
      <c r="I10" s="147" t="s">
        <v>181</v>
      </c>
      <c r="J10" s="150">
        <v>18083.248215650132</v>
      </c>
      <c r="K10" s="150">
        <v>19935.121618220375</v>
      </c>
      <c r="L10" s="149"/>
      <c r="M10" s="7"/>
    </row>
    <row r="11" spans="1:14" ht="15" x14ac:dyDescent="0.25">
      <c r="B11" s="151" t="s">
        <v>179</v>
      </c>
      <c r="C11" s="152">
        <v>35.861937538025913</v>
      </c>
      <c r="D11" s="152">
        <v>35.712613594359539</v>
      </c>
      <c r="E11" s="152"/>
      <c r="I11" s="151" t="s">
        <v>179</v>
      </c>
      <c r="J11" s="152">
        <v>39.988611964682846</v>
      </c>
      <c r="K11" s="152">
        <v>40.283026036655478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201" t="s">
        <v>207</v>
      </c>
      <c r="C13" s="201"/>
      <c r="D13" s="201"/>
      <c r="E13" s="201"/>
      <c r="F13" s="201"/>
      <c r="G13" s="156"/>
      <c r="H13" s="156"/>
      <c r="I13" s="201" t="s">
        <v>182</v>
      </c>
      <c r="J13" s="201"/>
      <c r="K13" s="201"/>
      <c r="L13" s="201"/>
      <c r="M13" s="201"/>
      <c r="N13" s="157"/>
    </row>
    <row r="14" spans="1:14" ht="25.5" x14ac:dyDescent="0.25">
      <c r="B14" s="158"/>
      <c r="C14" s="159" t="s">
        <v>61</v>
      </c>
      <c r="D14" s="160" t="s">
        <v>183</v>
      </c>
      <c r="E14" s="161" t="str">
        <f>+D9</f>
        <v>nov-25 (*)</v>
      </c>
      <c r="F14" s="160" t="s">
        <v>183</v>
      </c>
      <c r="G14" s="162"/>
      <c r="H14" s="162"/>
      <c r="I14" s="158"/>
      <c r="J14" s="159" t="str">
        <f>+C14</f>
        <v>2024 (*)</v>
      </c>
      <c r="K14" s="160" t="s">
        <v>183</v>
      </c>
      <c r="L14" s="161" t="str">
        <f>+E14</f>
        <v>nov-25 (*)</v>
      </c>
      <c r="M14" s="160" t="s">
        <v>183</v>
      </c>
      <c r="N14" s="162"/>
    </row>
    <row r="15" spans="1:14" ht="15" x14ac:dyDescent="0.25">
      <c r="B15" s="163" t="s">
        <v>184</v>
      </c>
      <c r="C15" s="164"/>
      <c r="D15" s="164"/>
      <c r="E15" s="164"/>
      <c r="F15" s="164"/>
      <c r="G15" s="165"/>
      <c r="H15" s="165"/>
      <c r="I15" s="163" t="s">
        <v>184</v>
      </c>
      <c r="J15" s="164"/>
      <c r="K15" s="164"/>
      <c r="L15" s="164"/>
      <c r="M15" s="164"/>
      <c r="N15" s="165"/>
    </row>
    <row r="16" spans="1:14" ht="15" x14ac:dyDescent="0.25">
      <c r="B16" s="151" t="s">
        <v>80</v>
      </c>
      <c r="C16" s="154">
        <v>1603.9445819830091</v>
      </c>
      <c r="D16" s="166">
        <v>9.8904373247109731</v>
      </c>
      <c r="E16" s="167">
        <v>1861.8723349034419</v>
      </c>
      <c r="F16" s="154">
        <v>10.534925327924524</v>
      </c>
      <c r="G16" s="152"/>
      <c r="H16" s="152"/>
      <c r="I16" s="151" t="s">
        <v>80</v>
      </c>
      <c r="J16" s="154">
        <v>2361.0564726036291</v>
      </c>
      <c r="K16" s="154">
        <v>13.056594946035496</v>
      </c>
      <c r="L16" s="154">
        <v>2836.4592621672605</v>
      </c>
      <c r="M16" s="154">
        <v>14.228452258725039</v>
      </c>
      <c r="N16" s="152"/>
    </row>
    <row r="17" spans="2:14" ht="15" x14ac:dyDescent="0.25">
      <c r="B17" s="151" t="s">
        <v>73</v>
      </c>
      <c r="C17" s="154">
        <v>14613.180399332001</v>
      </c>
      <c r="D17" s="166">
        <v>90.109562685513694</v>
      </c>
      <c r="E17" s="167">
        <v>15811.459719650831</v>
      </c>
      <c r="F17" s="154">
        <v>89.465074672075474</v>
      </c>
      <c r="G17" s="152"/>
      <c r="H17" s="152"/>
      <c r="I17" s="151" t="s">
        <v>73</v>
      </c>
      <c r="J17" s="154">
        <v>15722.19174894619</v>
      </c>
      <c r="K17" s="154">
        <v>86.943405086589649</v>
      </c>
      <c r="L17" s="154">
        <v>17098.662356053115</v>
      </c>
      <c r="M17" s="154">
        <v>85.771547741274972</v>
      </c>
      <c r="N17" s="152"/>
    </row>
    <row r="18" spans="2:14" ht="15" x14ac:dyDescent="0.25">
      <c r="B18" s="163" t="s">
        <v>185</v>
      </c>
      <c r="C18" s="168"/>
      <c r="D18" s="168"/>
      <c r="E18" s="168"/>
      <c r="F18" s="168"/>
      <c r="G18" s="152"/>
      <c r="H18" s="152"/>
      <c r="I18" s="163" t="s">
        <v>185</v>
      </c>
      <c r="J18" s="168"/>
      <c r="K18" s="168"/>
      <c r="L18" s="168"/>
      <c r="M18" s="168"/>
      <c r="N18" s="152"/>
    </row>
    <row r="19" spans="2:14" ht="15" x14ac:dyDescent="0.25">
      <c r="B19" s="151" t="s">
        <v>50</v>
      </c>
      <c r="C19" s="154">
        <v>14120.186917079149</v>
      </c>
      <c r="D19" s="166">
        <v>87.069606572014706</v>
      </c>
      <c r="E19" s="154">
        <v>14374.785350480994</v>
      </c>
      <c r="F19" s="154">
        <v>81.336022579719085</v>
      </c>
      <c r="G19" s="152"/>
      <c r="H19" s="152"/>
      <c r="I19" s="151" t="s">
        <v>50</v>
      </c>
      <c r="J19" s="154">
        <v>15195.00453706915</v>
      </c>
      <c r="K19" s="154">
        <v>84.02807037686209</v>
      </c>
      <c r="L19" s="154">
        <v>15609.484922851008</v>
      </c>
      <c r="M19" s="154">
        <v>78.301428111600757</v>
      </c>
      <c r="N19" s="152"/>
    </row>
    <row r="20" spans="2:14" ht="15" x14ac:dyDescent="0.25">
      <c r="B20" s="151" t="s">
        <v>51</v>
      </c>
      <c r="C20" s="154">
        <v>1994.2180325762447</v>
      </c>
      <c r="D20" s="166">
        <v>12.296988739236072</v>
      </c>
      <c r="E20" s="154">
        <v>3003.4172025149601</v>
      </c>
      <c r="F20" s="154">
        <v>16.994063107307507</v>
      </c>
      <c r="G20" s="152"/>
      <c r="H20" s="152"/>
      <c r="I20" s="151" t="s">
        <v>51</v>
      </c>
      <c r="J20" s="154">
        <v>2751.3425294001554</v>
      </c>
      <c r="K20" s="154">
        <v>15.214869013516102</v>
      </c>
      <c r="L20" s="154">
        <v>3970.8911268730576</v>
      </c>
      <c r="M20" s="154">
        <v>19.919071490608456</v>
      </c>
      <c r="N20" s="152"/>
    </row>
    <row r="21" spans="2:14" ht="15" x14ac:dyDescent="0.25">
      <c r="B21" s="151" t="s">
        <v>52</v>
      </c>
      <c r="C21" s="154">
        <v>85.105526902260408</v>
      </c>
      <c r="D21" s="166">
        <v>0.52478800656108127</v>
      </c>
      <c r="E21" s="154">
        <v>79.062558081454924</v>
      </c>
      <c r="F21" s="154">
        <v>0.4473551327921842</v>
      </c>
      <c r="G21" s="152"/>
      <c r="H21" s="152"/>
      <c r="I21" s="151" t="s">
        <v>52</v>
      </c>
      <c r="J21" s="154">
        <v>115.5389828780643</v>
      </c>
      <c r="K21" s="154">
        <v>0.63892825835389022</v>
      </c>
      <c r="L21" s="154">
        <v>134.76219782274589</v>
      </c>
      <c r="M21" s="154">
        <v>0.67600389104010006</v>
      </c>
      <c r="N21" s="152"/>
    </row>
    <row r="22" spans="2:14" ht="15" x14ac:dyDescent="0.25">
      <c r="B22" s="151" t="s">
        <v>211</v>
      </c>
      <c r="C22" s="154">
        <v>11.902674622923001</v>
      </c>
      <c r="D22" s="166">
        <v>7.3395713715310146E-2</v>
      </c>
      <c r="E22" s="154">
        <v>209.63529230755802</v>
      </c>
      <c r="F22" s="154">
        <v>1.1861673376613593</v>
      </c>
      <c r="G22" s="152"/>
      <c r="H22" s="169"/>
      <c r="I22" s="151" t="s">
        <v>211</v>
      </c>
      <c r="J22" s="154">
        <v>11.902674622923001</v>
      </c>
      <c r="K22" s="154">
        <v>6.5821551974394973E-2</v>
      </c>
      <c r="L22" s="154">
        <v>209.63529230755802</v>
      </c>
      <c r="M22" s="154">
        <v>1.0515877270392711</v>
      </c>
      <c r="N22" s="152"/>
    </row>
    <row r="23" spans="2:14" ht="15" x14ac:dyDescent="0.25">
      <c r="B23" s="151" t="s">
        <v>186</v>
      </c>
      <c r="C23" s="154">
        <v>5.7118301344319997</v>
      </c>
      <c r="D23" s="166">
        <v>3.5220978697500648E-2</v>
      </c>
      <c r="E23" s="154">
        <v>6.4316511693000002</v>
      </c>
      <c r="F23" s="154">
        <v>3.6391842519829846E-2</v>
      </c>
      <c r="G23" s="152"/>
      <c r="H23" s="152"/>
      <c r="I23" s="151" t="s">
        <v>186</v>
      </c>
      <c r="J23" s="154">
        <v>9.4594975795308347</v>
      </c>
      <c r="K23" s="154">
        <v>5.2310831918704302E-2</v>
      </c>
      <c r="L23" s="154">
        <v>10.348078366016459</v>
      </c>
      <c r="M23" s="154">
        <v>5.1908779711474062E-2</v>
      </c>
      <c r="N23" s="152"/>
    </row>
    <row r="24" spans="2:14" ht="15" x14ac:dyDescent="0.25">
      <c r="B24" s="170" t="s">
        <v>187</v>
      </c>
      <c r="C24" s="168"/>
      <c r="D24" s="168"/>
      <c r="E24" s="168"/>
      <c r="F24" s="168"/>
      <c r="G24" s="152"/>
      <c r="H24" s="152"/>
      <c r="I24" s="170" t="s">
        <v>187</v>
      </c>
      <c r="J24" s="168"/>
      <c r="K24" s="168"/>
      <c r="L24" s="168"/>
      <c r="M24" s="168"/>
      <c r="N24" s="152"/>
    </row>
    <row r="25" spans="2:14" ht="15" x14ac:dyDescent="0.25">
      <c r="B25" s="151" t="s">
        <v>188</v>
      </c>
      <c r="C25" s="154">
        <v>10505.93</v>
      </c>
      <c r="D25" s="166">
        <v>64.782937870793262</v>
      </c>
      <c r="E25" s="154">
        <v>11743.63738268538</v>
      </c>
      <c r="F25" s="154">
        <v>66.448349108334327</v>
      </c>
      <c r="G25" s="152"/>
      <c r="H25" s="152"/>
      <c r="I25" s="151" t="s">
        <v>188</v>
      </c>
      <c r="J25" s="154">
        <v>11366.348117865204</v>
      </c>
      <c r="K25" s="154">
        <v>62.855677156652675</v>
      </c>
      <c r="L25" s="154">
        <v>12812.454270065329</v>
      </c>
      <c r="M25" s="154">
        <v>64.270760497166748</v>
      </c>
      <c r="N25" s="152"/>
    </row>
    <row r="26" spans="2:14" ht="15" x14ac:dyDescent="0.25">
      <c r="B26" s="151" t="s">
        <v>53</v>
      </c>
      <c r="C26" s="154">
        <v>5711.1915296267143</v>
      </c>
      <c r="D26" s="166">
        <v>35.217040855213028</v>
      </c>
      <c r="E26" s="184">
        <v>5929.6946718688696</v>
      </c>
      <c r="F26" s="154">
        <v>33.551650891665538</v>
      </c>
      <c r="G26" s="152"/>
      <c r="H26" s="152"/>
      <c r="I26" s="151" t="s">
        <v>53</v>
      </c>
      <c r="J26" s="154">
        <v>6716.9001036845875</v>
      </c>
      <c r="K26" s="154">
        <v>37.144322875972314</v>
      </c>
      <c r="L26" s="154">
        <v>7122.6673481550388</v>
      </c>
      <c r="M26" s="154">
        <v>35.729239502833217</v>
      </c>
      <c r="N26" s="152"/>
    </row>
    <row r="27" spans="2:14" ht="15" x14ac:dyDescent="0.25">
      <c r="B27" s="163" t="s">
        <v>189</v>
      </c>
      <c r="C27" s="168"/>
      <c r="D27" s="168"/>
      <c r="E27" s="168"/>
      <c r="F27" s="168"/>
      <c r="G27" s="152"/>
      <c r="H27" s="152"/>
      <c r="I27" s="163" t="s">
        <v>189</v>
      </c>
      <c r="J27" s="168"/>
      <c r="K27" s="168"/>
      <c r="L27" s="168"/>
      <c r="M27" s="168"/>
      <c r="N27" s="152"/>
    </row>
    <row r="28" spans="2:14" ht="15" x14ac:dyDescent="0.25">
      <c r="B28" s="171" t="s">
        <v>190</v>
      </c>
      <c r="C28" s="154">
        <v>6964.2224961105949</v>
      </c>
      <c r="D28" s="154">
        <v>42.943632147169595</v>
      </c>
      <c r="E28" s="154">
        <v>7108.2187927337354</v>
      </c>
      <c r="F28" s="154">
        <v>40.220026256463647</v>
      </c>
      <c r="G28" s="152"/>
      <c r="H28" s="174"/>
      <c r="I28" s="171" t="s">
        <v>190</v>
      </c>
      <c r="J28" s="154">
        <v>8037.0749321405838</v>
      </c>
      <c r="K28" s="154">
        <v>44.444863203198771</v>
      </c>
      <c r="L28" s="154">
        <v>8334.0947714916492</v>
      </c>
      <c r="M28" s="154">
        <v>41.806089428992607</v>
      </c>
      <c r="N28" s="152"/>
    </row>
    <row r="29" spans="2:14" ht="15" x14ac:dyDescent="0.25">
      <c r="B29" s="172" t="s">
        <v>54</v>
      </c>
      <c r="C29" s="173">
        <v>3461.27526408324</v>
      </c>
      <c r="D29" s="173">
        <v>21.34333470590591</v>
      </c>
      <c r="E29" s="173">
        <v>3403.8823366268789</v>
      </c>
      <c r="F29" s="173">
        <v>19.25999198181605</v>
      </c>
      <c r="G29" s="152"/>
      <c r="H29" s="174"/>
      <c r="I29" s="172" t="s">
        <v>54</v>
      </c>
      <c r="J29" s="173">
        <v>3794.9952068232283</v>
      </c>
      <c r="K29" s="173">
        <v>20.986247390769392</v>
      </c>
      <c r="L29" s="173">
        <v>3751.7148734347907</v>
      </c>
      <c r="M29" s="173">
        <v>18.819623703754004</v>
      </c>
      <c r="N29" s="152"/>
    </row>
    <row r="30" spans="2:14" ht="15" x14ac:dyDescent="0.25">
      <c r="B30" s="172" t="s">
        <v>55</v>
      </c>
      <c r="C30" s="173">
        <v>1073.9608701399998</v>
      </c>
      <c r="D30" s="173">
        <v>6.6223875778672312</v>
      </c>
      <c r="E30" s="173">
        <v>1062.15072093</v>
      </c>
      <c r="F30" s="173">
        <v>6.0099064378541591</v>
      </c>
      <c r="G30" s="152"/>
      <c r="H30" s="174"/>
      <c r="I30" s="172" t="s">
        <v>55</v>
      </c>
      <c r="J30" s="173">
        <v>1135.56455669</v>
      </c>
      <c r="K30" s="173">
        <v>6.2796492264438788</v>
      </c>
      <c r="L30" s="173">
        <v>1119.0198167199999</v>
      </c>
      <c r="M30" s="173">
        <v>5.6133082012262925</v>
      </c>
      <c r="N30" s="152"/>
    </row>
    <row r="31" spans="2:14" ht="15" x14ac:dyDescent="0.25">
      <c r="B31" s="172" t="s">
        <v>56</v>
      </c>
      <c r="C31" s="173">
        <v>1944.22457308</v>
      </c>
      <c r="D31" s="173">
        <v>11.988713014907885</v>
      </c>
      <c r="E31" s="173">
        <v>1920.2143644299997</v>
      </c>
      <c r="F31" s="173">
        <v>10.865038683722213</v>
      </c>
      <c r="G31" s="152"/>
      <c r="H31" s="174"/>
      <c r="I31" s="172" t="s">
        <v>56</v>
      </c>
      <c r="J31" s="173">
        <v>2414.5441957000003</v>
      </c>
      <c r="K31" s="173">
        <v>13.352380982141998</v>
      </c>
      <c r="L31" s="173">
        <v>2518.7657471400007</v>
      </c>
      <c r="M31" s="173">
        <v>12.634815053437599</v>
      </c>
      <c r="N31" s="152"/>
    </row>
    <row r="32" spans="2:14" ht="15" x14ac:dyDescent="0.25">
      <c r="B32" s="172" t="s">
        <v>57</v>
      </c>
      <c r="C32" s="173">
        <v>320.70831595999994</v>
      </c>
      <c r="D32" s="173">
        <v>1.9775904567690259</v>
      </c>
      <c r="E32" s="173">
        <v>365.55394318999998</v>
      </c>
      <c r="F32" s="173">
        <v>2.0683928874396931</v>
      </c>
      <c r="G32" s="152"/>
      <c r="H32" s="174"/>
      <c r="I32" s="172" t="s">
        <v>57</v>
      </c>
      <c r="J32" s="173">
        <v>379.86706121999998</v>
      </c>
      <c r="K32" s="173">
        <v>2.100657230879817</v>
      </c>
      <c r="L32" s="173">
        <v>444.32447693</v>
      </c>
      <c r="M32" s="173">
        <v>2.2288526021526485</v>
      </c>
      <c r="N32" s="152"/>
    </row>
    <row r="33" spans="1:14" ht="15" x14ac:dyDescent="0.25">
      <c r="B33" s="172" t="s">
        <v>186</v>
      </c>
      <c r="C33" s="173">
        <v>164.0534728473549</v>
      </c>
      <c r="D33" s="173">
        <v>1.0116063917195395</v>
      </c>
      <c r="E33" s="173">
        <v>356.41742755685755</v>
      </c>
      <c r="F33" s="173">
        <v>2.0166962656315377</v>
      </c>
      <c r="G33" s="152"/>
      <c r="H33" s="152"/>
      <c r="I33" s="172" t="s">
        <v>186</v>
      </c>
      <c r="J33" s="173">
        <v>312.10391170735505</v>
      </c>
      <c r="K33" s="173">
        <v>1.7259283729636858</v>
      </c>
      <c r="L33" s="173">
        <v>500.26985726685803</v>
      </c>
      <c r="M33" s="173">
        <v>2.5094898684220697</v>
      </c>
      <c r="N33" s="152"/>
    </row>
    <row r="34" spans="1:14" ht="15" x14ac:dyDescent="0.25">
      <c r="B34" s="175" t="s">
        <v>191</v>
      </c>
      <c r="C34" s="154">
        <v>123.92189877226042</v>
      </c>
      <c r="D34" s="154">
        <v>0.76414221958399486</v>
      </c>
      <c r="E34" s="154">
        <v>186.85078321145491</v>
      </c>
      <c r="F34" s="154">
        <v>1.0572470580798317</v>
      </c>
      <c r="G34" s="152"/>
      <c r="H34" s="174"/>
      <c r="I34" s="175" t="s">
        <v>191</v>
      </c>
      <c r="J34" s="154">
        <v>160.08081235646483</v>
      </c>
      <c r="K34" s="154">
        <v>0.88524368214955451</v>
      </c>
      <c r="L34" s="154">
        <v>248.17744085582683</v>
      </c>
      <c r="M34" s="154">
        <v>1.244925642334666</v>
      </c>
      <c r="N34" s="152"/>
    </row>
    <row r="35" spans="1:14" ht="15" x14ac:dyDescent="0.25">
      <c r="B35" s="172" t="s">
        <v>58</v>
      </c>
      <c r="C35" s="173">
        <v>85.105526902260422</v>
      </c>
      <c r="D35" s="173">
        <v>0.52478800656108138</v>
      </c>
      <c r="E35" s="173">
        <v>79.06255808145491</v>
      </c>
      <c r="F35" s="173">
        <v>0.44735513279218408</v>
      </c>
      <c r="G35" s="152"/>
      <c r="H35" s="174"/>
      <c r="I35" s="172" t="s">
        <v>58</v>
      </c>
      <c r="J35" s="173">
        <v>115.52090331741483</v>
      </c>
      <c r="K35" s="173">
        <v>0.63882827874605719</v>
      </c>
      <c r="L35" s="173">
        <v>134.7485608798668</v>
      </c>
      <c r="M35" s="173">
        <v>0.67593548442016438</v>
      </c>
      <c r="N35" s="152"/>
    </row>
    <row r="36" spans="1:14" ht="15" x14ac:dyDescent="0.25">
      <c r="B36" s="172" t="s">
        <v>186</v>
      </c>
      <c r="C36" s="173">
        <v>38.816371869999998</v>
      </c>
      <c r="D36" s="173">
        <v>0.23935421302291346</v>
      </c>
      <c r="E36" s="173">
        <v>107.78822513</v>
      </c>
      <c r="F36" s="173">
        <v>0.60989192528764746</v>
      </c>
      <c r="G36" s="152"/>
      <c r="H36" s="152"/>
      <c r="I36" s="172" t="s">
        <v>186</v>
      </c>
      <c r="J36" s="173">
        <v>44.559909039049998</v>
      </c>
      <c r="K36" s="173">
        <v>0.2464154034034973</v>
      </c>
      <c r="L36" s="173">
        <v>113.42887997596003</v>
      </c>
      <c r="M36" s="173">
        <v>0.56899015791450147</v>
      </c>
      <c r="N36" s="152"/>
    </row>
    <row r="37" spans="1:14" ht="15" x14ac:dyDescent="0.25">
      <c r="B37" s="175" t="s">
        <v>59</v>
      </c>
      <c r="C37" s="154">
        <v>501.51063300707676</v>
      </c>
      <c r="D37" s="154">
        <v>3.092475599936384</v>
      </c>
      <c r="E37" s="154">
        <v>562.49447308205697</v>
      </c>
      <c r="F37" s="154">
        <v>3.1827301798310677</v>
      </c>
      <c r="G37" s="152"/>
      <c r="H37" s="152"/>
      <c r="I37" s="175" t="s">
        <v>59</v>
      </c>
      <c r="J37" s="154">
        <v>501.51063300707676</v>
      </c>
      <c r="K37" s="154">
        <v>2.7733437434821298</v>
      </c>
      <c r="L37" s="154">
        <v>562.49447308205697</v>
      </c>
      <c r="M37" s="154">
        <v>2.8216254901999003</v>
      </c>
      <c r="N37" s="152"/>
    </row>
    <row r="38" spans="1:14" ht="15" x14ac:dyDescent="0.25">
      <c r="B38" s="175" t="s">
        <v>192</v>
      </c>
      <c r="C38" s="154">
        <v>7103.7359638091439</v>
      </c>
      <c r="D38" s="154">
        <v>43.803916987260287</v>
      </c>
      <c r="E38" s="154">
        <v>8139.4374757856385</v>
      </c>
      <c r="F38" s="154">
        <v>46.054911720442504</v>
      </c>
      <c r="G38" s="174"/>
      <c r="H38" s="174"/>
      <c r="I38" s="175" t="s">
        <v>192</v>
      </c>
      <c r="J38" s="154">
        <v>7103.7359638091439</v>
      </c>
      <c r="K38" s="154">
        <v>39.283517425045474</v>
      </c>
      <c r="L38" s="154">
        <v>8139.4374757856385</v>
      </c>
      <c r="M38" s="154">
        <v>40.829635412639398</v>
      </c>
      <c r="N38" s="152"/>
    </row>
    <row r="39" spans="1:14" ht="15" x14ac:dyDescent="0.25">
      <c r="B39" s="172" t="s">
        <v>193</v>
      </c>
      <c r="C39" s="173">
        <v>7103.7359638091439</v>
      </c>
      <c r="D39" s="173">
        <v>43.803916987260287</v>
      </c>
      <c r="E39" s="183">
        <v>8139.4374757856385</v>
      </c>
      <c r="F39" s="173">
        <v>46.054911720442504</v>
      </c>
      <c r="G39" s="152"/>
      <c r="H39" s="152"/>
      <c r="I39" s="172" t="s">
        <v>193</v>
      </c>
      <c r="J39" s="173">
        <v>7103.7359638091439</v>
      </c>
      <c r="K39" s="173">
        <v>39.283517425045474</v>
      </c>
      <c r="L39" s="173">
        <v>8139.4374757856385</v>
      </c>
      <c r="M39" s="173">
        <v>40.829635412639398</v>
      </c>
      <c r="N39" s="152"/>
    </row>
    <row r="40" spans="1:14" ht="15" x14ac:dyDescent="0.25">
      <c r="B40" s="175" t="s">
        <v>194</v>
      </c>
      <c r="C40" s="154">
        <v>583.30269248111108</v>
      </c>
      <c r="D40" s="154">
        <v>3.5968317023690668</v>
      </c>
      <c r="E40" s="154">
        <v>525.09496282999987</v>
      </c>
      <c r="F40" s="154">
        <v>2.9711146783703821</v>
      </c>
      <c r="G40" s="174"/>
      <c r="H40" s="152"/>
      <c r="I40" s="175" t="s">
        <v>194</v>
      </c>
      <c r="J40" s="154">
        <v>583.30269248111108</v>
      </c>
      <c r="K40" s="154">
        <v>3.2256521921558998</v>
      </c>
      <c r="L40" s="154">
        <v>525.09496282999987</v>
      </c>
      <c r="M40" s="154">
        <v>2.6340193598321049</v>
      </c>
      <c r="N40" s="152"/>
    </row>
    <row r="41" spans="1:14" ht="15" x14ac:dyDescent="0.25">
      <c r="A41"/>
      <c r="B41" s="175" t="s">
        <v>195</v>
      </c>
      <c r="C41" s="154">
        <v>940.43129713481392</v>
      </c>
      <c r="D41" s="154">
        <v>5.799001353905286</v>
      </c>
      <c r="E41" s="154">
        <v>1151.2355669113847</v>
      </c>
      <c r="F41" s="154">
        <v>6.5139701068125442</v>
      </c>
      <c r="G41" s="174"/>
      <c r="H41" s="174"/>
      <c r="I41" s="175" t="s">
        <v>195</v>
      </c>
      <c r="J41" s="154">
        <v>1697.5431877554397</v>
      </c>
      <c r="K41" s="154">
        <v>9.3873797865933302</v>
      </c>
      <c r="L41" s="154">
        <v>2125.8224941752064</v>
      </c>
      <c r="M41" s="154">
        <v>10.663704666001331</v>
      </c>
      <c r="N41" s="152"/>
    </row>
    <row r="42" spans="1:14" ht="15" x14ac:dyDescent="0.25">
      <c r="B42" s="176" t="s">
        <v>196</v>
      </c>
      <c r="C42" s="174">
        <v>940.43129713481392</v>
      </c>
      <c r="D42" s="174">
        <v>5.799001353905286</v>
      </c>
      <c r="E42" s="174">
        <v>1151.2355669113847</v>
      </c>
      <c r="F42" s="174">
        <v>6.5139701068125442</v>
      </c>
      <c r="I42" s="176" t="s">
        <v>197</v>
      </c>
      <c r="J42" s="174">
        <v>1697.5431877554397</v>
      </c>
      <c r="K42" s="174">
        <v>9.3873797865933302</v>
      </c>
      <c r="L42" s="174">
        <v>2125.8224941752064</v>
      </c>
      <c r="M42" s="174">
        <v>10.663704666001331</v>
      </c>
      <c r="N42" s="152"/>
    </row>
    <row r="43" spans="1:14" ht="15" x14ac:dyDescent="0.25">
      <c r="B43" s="163" t="s">
        <v>198</v>
      </c>
      <c r="C43" s="177"/>
      <c r="D43" s="177"/>
      <c r="E43" s="177"/>
      <c r="F43" s="177"/>
      <c r="G43" s="169"/>
      <c r="H43" s="152"/>
      <c r="I43" s="163" t="s">
        <v>198</v>
      </c>
      <c r="J43" s="177"/>
      <c r="K43" s="177"/>
      <c r="L43" s="177"/>
      <c r="M43" s="177"/>
      <c r="N43" s="152"/>
    </row>
    <row r="44" spans="1:14" ht="15" x14ac:dyDescent="0.25">
      <c r="B44" s="151" t="s">
        <v>199</v>
      </c>
      <c r="C44" s="154">
        <v>7088.1443948828555</v>
      </c>
      <c r="D44" s="166">
        <v>43.70777436675359</v>
      </c>
      <c r="E44" s="154">
        <v>7295.0695759451901</v>
      </c>
      <c r="F44" s="154">
        <v>41.277273314543478</v>
      </c>
      <c r="G44" s="152"/>
      <c r="H44" s="152"/>
      <c r="I44" s="151" t="s">
        <v>199</v>
      </c>
      <c r="J44" s="154">
        <v>8197.1557444970495</v>
      </c>
      <c r="K44" s="154">
        <v>45.330106885348329</v>
      </c>
      <c r="L44" s="154">
        <v>8582.2722123474759</v>
      </c>
      <c r="M44" s="154">
        <v>43.051015071327278</v>
      </c>
      <c r="N44" s="152"/>
    </row>
    <row r="45" spans="1:14" s="7" customFormat="1" ht="15" x14ac:dyDescent="0.25">
      <c r="B45" s="151" t="s">
        <v>200</v>
      </c>
      <c r="C45" s="154">
        <v>8545.677893951035</v>
      </c>
      <c r="D45" s="166">
        <v>52.695393941101962</v>
      </c>
      <c r="E45" s="154">
        <v>9853.1675157790796</v>
      </c>
      <c r="F45" s="154">
        <v>55.751612007086116</v>
      </c>
      <c r="G45" s="152"/>
      <c r="H45" s="152"/>
      <c r="I45" s="151" t="s">
        <v>200</v>
      </c>
      <c r="J45" s="154">
        <v>9302.7897845716598</v>
      </c>
      <c r="K45" s="154">
        <v>51.444240955120932</v>
      </c>
      <c r="L45" s="154">
        <v>10827.754443042902</v>
      </c>
      <c r="M45" s="154">
        <v>54.314965568840634</v>
      </c>
      <c r="N45" s="152"/>
    </row>
    <row r="46" spans="1:14" s="7" customFormat="1" ht="15" x14ac:dyDescent="0.25">
      <c r="B46" s="151" t="s">
        <v>201</v>
      </c>
      <c r="C46" s="154">
        <v>583.30269248111108</v>
      </c>
      <c r="D46" s="166">
        <v>3.5968317023690668</v>
      </c>
      <c r="E46" s="154">
        <v>525.09496282999987</v>
      </c>
      <c r="F46" s="154">
        <v>2.9711146783703821</v>
      </c>
      <c r="G46" s="179"/>
      <c r="H46" s="179"/>
      <c r="I46" s="151" t="s">
        <v>201</v>
      </c>
      <c r="J46" s="154">
        <v>583.30269248111108</v>
      </c>
      <c r="K46" s="154">
        <v>3.2256521921558998</v>
      </c>
      <c r="L46" s="154">
        <v>525.09496282999987</v>
      </c>
      <c r="M46" s="154">
        <v>2.6340193598321049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185" t="s">
        <v>202</v>
      </c>
      <c r="C48" s="9"/>
      <c r="D48" s="179"/>
      <c r="E48" s="179"/>
      <c r="F48" s="179"/>
      <c r="G48" s="179"/>
      <c r="H48" s="179"/>
      <c r="I48" s="186" t="s">
        <v>204</v>
      </c>
      <c r="J48" s="9"/>
      <c r="K48" s="179"/>
      <c r="L48" s="179"/>
      <c r="M48" s="178"/>
      <c r="N48" s="179"/>
    </row>
    <row r="49" spans="2:14" ht="15" hidden="1" customHeight="1" x14ac:dyDescent="0.25">
      <c r="B49" s="3" t="s">
        <v>203</v>
      </c>
      <c r="C49" s="179"/>
      <c r="D49" s="179"/>
      <c r="E49" s="179"/>
      <c r="F49" s="179"/>
      <c r="G49" s="180"/>
      <c r="H49" s="180"/>
      <c r="I49" s="3" t="s">
        <v>203</v>
      </c>
      <c r="J49" s="179"/>
      <c r="K49" s="179"/>
      <c r="L49" s="179"/>
      <c r="M49" s="179"/>
      <c r="N49" s="180"/>
    </row>
    <row r="50" spans="2:14" ht="15" hidden="1" customHeight="1" x14ac:dyDescent="0.25">
      <c r="B50" s="180"/>
      <c r="C50" s="180"/>
      <c r="D50" s="180"/>
      <c r="E50" s="180"/>
      <c r="F50" s="180"/>
      <c r="G50" s="182"/>
      <c r="H50" s="182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7"/>
      <c r="H51" s="7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I52" s="197" t="s">
        <v>205</v>
      </c>
      <c r="J52" s="197"/>
      <c r="K52" s="197"/>
      <c r="L52" s="197"/>
      <c r="M52" s="7"/>
    </row>
    <row r="53" spans="2:14" ht="15" customHeight="1" x14ac:dyDescent="0.25">
      <c r="I53" s="197"/>
      <c r="J53" s="197"/>
      <c r="K53" s="197"/>
      <c r="L53" s="197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Index</vt:lpstr>
      <vt:lpstr>1.Balance</vt:lpstr>
      <vt:lpstr>2.Disbursements</vt:lpstr>
      <vt:lpstr>3. Service</vt:lpstr>
      <vt:lpstr>4. Debt Classification</vt:lpstr>
      <vt:lpstr>a1.</vt:lpstr>
      <vt:lpstr>'1.Balance'!Área_de_impresión</vt:lpstr>
      <vt:lpstr>'2.Disbursements'!Área_de_impresión</vt:lpstr>
      <vt:lpstr>'3. Service'!Área_de_impresión</vt:lpstr>
      <vt:lpstr>'4. Debt Classification'!Área_de_impresión</vt:lpstr>
      <vt:lpstr>Index!Área_de_impresión</vt:lpstr>
      <vt:lpstr>Desembolsos_de_la_Deuda_Pública</vt:lpstr>
      <vt:lpstr>'4. Debt Classification'!Indicadores_de_la_Deuda_Pública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2026-01-05T13:20:36Z</dcterms:modified>
</cp:coreProperties>
</file>